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5D2DB702-1566-46F3-B378-93445BCCE03D}" xr6:coauthVersionLast="47" xr6:coauthVersionMax="47" xr10:uidLastSave="{00000000-0000-0000-0000-000000000000}"/>
  <bookViews>
    <workbookView xWindow="1128" yWindow="216" windowWidth="21060" windowHeight="11820" tabRatio="851" firstSheet="2" activeTab="2" xr2:uid="{00000000-000D-0000-FFFF-FFFF00000000}"/>
  </bookViews>
  <sheets>
    <sheet name="DB" sheetId="99" r:id="rId1"/>
    <sheet name="選択" sheetId="78" r:id="rId2"/>
    <sheet name="必要書類一覧表" sheetId="101" r:id="rId3"/>
    <sheet name="申請用入力" sheetId="79" r:id="rId4"/>
    <sheet name="報告用入力" sheetId="87" r:id="rId5"/>
    <sheet name="改良商品入力" sheetId="80" r:id="rId6"/>
    <sheet name="1.【様式1】交付申請書" sheetId="98" r:id="rId7"/>
    <sheet name="2.(別紙2)会社概要" sheetId="94" r:id="rId8"/>
    <sheet name="3.債権者登録申請書" sheetId="95" r:id="rId9"/>
    <sheet name="4.(別紙1-1)誓約書・確認書" sheetId="96" r:id="rId10"/>
    <sheet name="5.(別紙1-2)年間計画書" sheetId="97" r:id="rId11"/>
    <sheet name="10.(別紙3)企画書" sheetId="15" r:id="rId12"/>
    <sheet name="10.(別紙3続き)商品一覧" sheetId="81" r:id="rId13"/>
    <sheet name="10.(別紙3続き)商品写真" sheetId="88" r:id="rId14"/>
    <sheet name="11.(別紙4)収支計算書_申請時" sheetId="47" r:id="rId15"/>
    <sheet name="12.(別紙4-1)収支計算書内訳" sheetId="53" r:id="rId16"/>
    <sheet name="19.【様式9】実績報告書" sheetId="75" r:id="rId17"/>
    <sheet name="20.(別紙5)成果報告書" sheetId="55" r:id="rId18"/>
    <sheet name="21.(別紙5続き)商品一覧" sheetId="91" r:id="rId19"/>
    <sheet name="21.(別紙5続き)商品写真" sheetId="90" r:id="rId20"/>
    <sheet name="23.(別紙4)収支計算書_精算" sheetId="61" r:id="rId21"/>
    <sheet name="24.(別紙4-2)収支計算書内訳" sheetId="89" r:id="rId22"/>
    <sheet name="証憑_支払関係" sheetId="56" r:id="rId23"/>
    <sheet name="33.【様式11】精算払請求書" sheetId="76" r:id="rId24"/>
    <sheet name="17.【様式4】計画変更申請書" sheetId="73" r:id="rId25"/>
    <sheet name="新旧対照表" sheetId="92" r:id="rId26"/>
    <sheet name="18.【様式6】中止申請書" sheetId="74" r:id="rId27"/>
  </sheets>
  <externalReferences>
    <externalReference r:id="rId28"/>
    <externalReference r:id="rId29"/>
    <externalReference r:id="rId30"/>
  </externalReferences>
  <definedNames>
    <definedName name="_xlnm._FilterDatabase" localSheetId="11" hidden="1">'10.(別紙3)企画書'!#REF!</definedName>
    <definedName name="_xlnm._FilterDatabase" localSheetId="12" hidden="1">'10.(別紙3続き)商品一覧'!#REF!</definedName>
    <definedName name="_xlnm._FilterDatabase" localSheetId="15" hidden="1">'12.(別紙4-1)収支計算書内訳'!#REF!</definedName>
    <definedName name="_xlnm._FilterDatabase" localSheetId="7" hidden="1">'2.(別紙2)会社概要'!#REF!</definedName>
    <definedName name="_xlnm._FilterDatabase" localSheetId="17" hidden="1">'20.(別紙5)成果報告書'!#REF!</definedName>
    <definedName name="_xlnm._FilterDatabase" localSheetId="18" hidden="1">'21.(別紙5続き)商品一覧'!#REF!</definedName>
    <definedName name="_xlnm._FilterDatabase" localSheetId="21" hidden="1">'24.(別紙4-2)収支計算書内訳'!#REF!</definedName>
    <definedName name="_xlnm.Print_Area" localSheetId="6">'1.【様式1】交付申請書'!$A$1:$H$42</definedName>
    <definedName name="_xlnm.Print_Area" localSheetId="11">'10.(別紙3)企画書'!$A$1:$I$31</definedName>
    <definedName name="_xlnm.Print_Area" localSheetId="12">'10.(別紙3続き)商品一覧'!$A$1:$D$206</definedName>
    <definedName name="_xlnm.Print_Area" localSheetId="13">'10.(別紙3続き)商品写真'!$A$1:$E$13</definedName>
    <definedName name="_xlnm.Print_Area" localSheetId="14">'11.(別紙4)収支計算書_申請時'!$A$1:$I$28</definedName>
    <definedName name="_xlnm.Print_Area" localSheetId="15">'12.(別紙4-1)収支計算書内訳'!$A$1:$L$22</definedName>
    <definedName name="_xlnm.Print_Area" localSheetId="24">'17.【様式4】計画変更申請書'!$A$1:$H$43</definedName>
    <definedName name="_xlnm.Print_Area" localSheetId="26">'18.【様式6】中止申請書'!$A$1:$H$43</definedName>
    <definedName name="_xlnm.Print_Area" localSheetId="16">'19.【様式9】実績報告書'!$B$1:$K$39</definedName>
    <definedName name="_xlnm.Print_Area" localSheetId="7">'2.(別紙2)会社概要'!$A$1:$L$41</definedName>
    <definedName name="_xlnm.Print_Area" localSheetId="17">'20.(別紙5)成果報告書'!$A$1:$I$21</definedName>
    <definedName name="_xlnm.Print_Area" localSheetId="18">'21.(別紙5続き)商品一覧'!$A$1:$D$206</definedName>
    <definedName name="_xlnm.Print_Area" localSheetId="19">'21.(別紙5続き)商品写真'!$A$1:$E$13</definedName>
    <definedName name="_xlnm.Print_Area" localSheetId="20">'23.(別紙4)収支計算書_精算'!$A$1:$I$28</definedName>
    <definedName name="_xlnm.Print_Area" localSheetId="21">'24.(別紙4-2)収支計算書内訳'!$A$1:$L$24</definedName>
    <definedName name="_xlnm.Print_Area" localSheetId="8">'3.債権者登録申請書'!$A$1:$R$33</definedName>
    <definedName name="_xlnm.Print_Area" localSheetId="23">'33.【様式11】精算払請求書'!$A$1:$I$44</definedName>
    <definedName name="_xlnm.Print_Area" localSheetId="9">'4.(別紙1-1)誓約書・確認書'!$A$1:$F$28</definedName>
    <definedName name="_xlnm.Print_Area" localSheetId="10">'5.(別紙1-2)年間計画書'!$A$1:$G$25</definedName>
    <definedName name="_xlnm.Print_Area" localSheetId="5">改良商品入力!$A$1:$F$203</definedName>
    <definedName name="_xlnm.Print_Area" localSheetId="22">証憑_支払関係!$A$1:$K$56</definedName>
    <definedName name="_xlnm.Print_Area" localSheetId="25">新旧対照表!$A$1:$B$4</definedName>
    <definedName name="_xlnm.Print_Area" localSheetId="3">申請用入力!$A$1:$P$164</definedName>
    <definedName name="_xlnm.Print_Area" localSheetId="2">必要書類一覧表!$A$1:$I$50</definedName>
    <definedName name="_xlnm.Print_Area" localSheetId="4">報告用入力!$A$1:$P$51</definedName>
    <definedName name="きのこ">選択!$V$6:$V$12</definedName>
    <definedName name="きのこ加工品">選択!$AE$6:$AE$10</definedName>
    <definedName name="その他畜産加工品">選択!$AK$6:$AK$13</definedName>
    <definedName name="その他畜産物">選択!$AB$6:$AB$10</definedName>
    <definedName name="その他農産加工品">選択!$AG$6:$AG$8</definedName>
    <definedName name="その他農産物">選択!$X$6:$X$17</definedName>
    <definedName name="加工食品_その他">選択!$AL$6:$AL$7</definedName>
    <definedName name="加工食品_水産物">選択!$AH$4:$AI$4</definedName>
    <definedName name="加工食品_畜産物">選択!$AJ$4:$AK$4</definedName>
    <definedName name="加工食品_農産物">選択!$AC$4:$AG$4</definedName>
    <definedName name="果実">選択!$U$6:$U$19</definedName>
    <definedName name="果実加工品">選択!$AD$6:$AD$13</definedName>
    <definedName name="菓子類">選択!$AP$6:$AP$20</definedName>
    <definedName name="課題" localSheetId="6">[1]選択!$D$20:$D$32</definedName>
    <definedName name="課題" localSheetId="2">[2]選択!$F$20:$F$32</definedName>
    <definedName name="課題">選択!$F$20:$F$32</definedName>
    <definedName name="改良経緯" localSheetId="6">[1]選択!$F$38:$F$42</definedName>
    <definedName name="改良経緯">選択!$H$38:$H$42</definedName>
    <definedName name="改良項目" localSheetId="6">[1]選択!$H$38:$H$42</definedName>
    <definedName name="改良項目">選択!$J$38:$J$42</definedName>
    <definedName name="海外展開ビジョンと方策" localSheetId="2">[2]選択!$H$20:$H$33</definedName>
    <definedName name="海外展開ビジョンと方策">選択!$H$20:$H$33</definedName>
    <definedName name="海藻">選択!$Z$6:$Z$12</definedName>
    <definedName name="海藻加工品">選択!$AI$6:$AI$14</definedName>
    <definedName name="活動の目的・概要" localSheetId="6">[1]選択!$H$20:$H$29</definedName>
    <definedName name="活動の目的・概要" localSheetId="2">[2]選択!$J$20:$J$29</definedName>
    <definedName name="活動の目的・概要">選択!$J$20:$J$29</definedName>
    <definedName name="企画種別">選択!$L$9:$L$15</definedName>
    <definedName name="魚介類">選択!$Y$6:$Y$21</definedName>
    <definedName name="魚介類加工品">選択!$AH$6:$AH$15</definedName>
    <definedName name="業種" localSheetId="2">[2]選択!$D$20:$D$39</definedName>
    <definedName name="業種">選択!$D$20:$D$39</definedName>
    <definedName name="健康食品">選択!$AQ$6:$AQ$14</definedName>
    <definedName name="工業製品">選択!$AR$6:$AR$14</definedName>
    <definedName name="国名" localSheetId="2">[2]選択!$F$3:$F$15</definedName>
    <definedName name="国名">選択!$F$3:$F$14</definedName>
    <definedName name="実施項目">選択!$L$3:$L$5</definedName>
    <definedName name="主要ターゲット層">選択!$J$3:$J$9</definedName>
    <definedName name="酒類">選択!$AN$6:$AN$21</definedName>
    <definedName name="水産物">選択!$Y$4:$Z$4</definedName>
    <definedName name="清涼飲料水">選択!$AO$6:$AO$20</definedName>
    <definedName name="大分類" localSheetId="2">[2]選択!$R$5:$R$18</definedName>
    <definedName name="大分類">選択!$R$5:$R$18</definedName>
    <definedName name="畜産物">選択!$AA$4:$AB$4</definedName>
    <definedName name="中国">選択!$H$3:$H$13</definedName>
    <definedName name="調味料">選択!$AM$6:$AM$22</definedName>
    <definedName name="渡航目的" localSheetId="2">[2]選択!$J$13:$J$17</definedName>
    <definedName name="渡航目的">[3]選択!$H$13:$H$17</definedName>
    <definedName name="豆加工品">選択!$AF$6:$AF$14</definedName>
    <definedName name="豆類">選択!$W$6:$W$18</definedName>
    <definedName name="肉加工品">選択!$AJ$6:$AJ$23</definedName>
    <definedName name="肉類">選択!$AA$6:$AA$9</definedName>
    <definedName name="農産物">選択!$T$4:$X$4</definedName>
    <definedName name="反応" localSheetId="6">[1]選択!$J$38:$J$43</definedName>
    <definedName name="反応">選択!$L$38:$L$43</definedName>
    <definedName name="補助対象事業者">選択!$D$3:$D$7</definedName>
    <definedName name="野菜">選択!$T$6:$T$18</definedName>
    <definedName name="野菜加工品">選択!$AC$6:$AC$14</definedName>
    <definedName name="要望" localSheetId="2">[2]選択!$L$20:$L$30</definedName>
    <definedName name="要望">選択!$L$20:$L$30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0" i="75" l="1"/>
  <c r="H44" i="87"/>
  <c r="A20" i="76" l="1"/>
  <c r="C16" i="55"/>
  <c r="H9" i="55"/>
  <c r="H8" i="55"/>
  <c r="C3187" i="99"/>
  <c r="C3186" i="99"/>
  <c r="C3180" i="99"/>
  <c r="A3179" i="99" s="1"/>
  <c r="C3179" i="99"/>
  <c r="C3173" i="99"/>
  <c r="A3172" i="99" s="1"/>
  <c r="C3172" i="99"/>
  <c r="C3166" i="99"/>
  <c r="C3165" i="99"/>
  <c r="C3159" i="99"/>
  <c r="A3159" i="99" s="1"/>
  <c r="C3158" i="99"/>
  <c r="C3152" i="99"/>
  <c r="A3147" i="99" s="1"/>
  <c r="C3151" i="99"/>
  <c r="C3145" i="99"/>
  <c r="A3143" i="99" s="1"/>
  <c r="C3144" i="99"/>
  <c r="C3138" i="99"/>
  <c r="C3137" i="99"/>
  <c r="C3131" i="99"/>
  <c r="A3131" i="99" s="1"/>
  <c r="C3130" i="99"/>
  <c r="C3124" i="99"/>
  <c r="A3124" i="99" s="1"/>
  <c r="C3123" i="99"/>
  <c r="C3117" i="99"/>
  <c r="A3111" i="99" s="1"/>
  <c r="C3116" i="99"/>
  <c r="C3110" i="99"/>
  <c r="C3109" i="99"/>
  <c r="C3103" i="99"/>
  <c r="A3099" i="99" s="1"/>
  <c r="C3102" i="99"/>
  <c r="C3096" i="99"/>
  <c r="A3095" i="99" s="1"/>
  <c r="C3095" i="99"/>
  <c r="C3089" i="99"/>
  <c r="C3088" i="99"/>
  <c r="C3082" i="99"/>
  <c r="A3076" i="99" s="1"/>
  <c r="C3081" i="99"/>
  <c r="C3075" i="99"/>
  <c r="C3074" i="99"/>
  <c r="C3068" i="99"/>
  <c r="A3063" i="99" s="1"/>
  <c r="C3067" i="99"/>
  <c r="C3061" i="99"/>
  <c r="A3060" i="99" s="1"/>
  <c r="C3060" i="99"/>
  <c r="C3054" i="99"/>
  <c r="A3051" i="99" s="1"/>
  <c r="C3053" i="99"/>
  <c r="C3047" i="99"/>
  <c r="A3047" i="99" s="1"/>
  <c r="C3046" i="99"/>
  <c r="C3040" i="99"/>
  <c r="A3035" i="99" s="1"/>
  <c r="C3039" i="99"/>
  <c r="C3033" i="99"/>
  <c r="A3031" i="99" s="1"/>
  <c r="C3032" i="99"/>
  <c r="C3026" i="99"/>
  <c r="C3025" i="99"/>
  <c r="C3019" i="99"/>
  <c r="A3019" i="99" s="1"/>
  <c r="C3018" i="99"/>
  <c r="C3012" i="99"/>
  <c r="A3012" i="99" s="1"/>
  <c r="C3011" i="99"/>
  <c r="C3005" i="99"/>
  <c r="C3004" i="99"/>
  <c r="C2998" i="99"/>
  <c r="C2997" i="99"/>
  <c r="C2991" i="99"/>
  <c r="A2987" i="99" s="1"/>
  <c r="C2990" i="99"/>
  <c r="C2984" i="99"/>
  <c r="A2980" i="99" s="1"/>
  <c r="C2983" i="99"/>
  <c r="C2977" i="99"/>
  <c r="A2971" i="99" s="1"/>
  <c r="C2976" i="99"/>
  <c r="C2970" i="99"/>
  <c r="A2967" i="99" s="1"/>
  <c r="C2969" i="99"/>
  <c r="C2963" i="99"/>
  <c r="C2962" i="99"/>
  <c r="C2956" i="99"/>
  <c r="A2951" i="99" s="1"/>
  <c r="C2955" i="99"/>
  <c r="C2949" i="99"/>
  <c r="C2948" i="99"/>
  <c r="C2942" i="99"/>
  <c r="A2939" i="99" s="1"/>
  <c r="C2941" i="99"/>
  <c r="C2935" i="99"/>
  <c r="A2935" i="99" s="1"/>
  <c r="C2934" i="99"/>
  <c r="C2928" i="99"/>
  <c r="A2923" i="99" s="1"/>
  <c r="C2927" i="99"/>
  <c r="C2921" i="99"/>
  <c r="A2916" i="99" s="1"/>
  <c r="C2920" i="99"/>
  <c r="C2914" i="99"/>
  <c r="C2913" i="99"/>
  <c r="C2907" i="99"/>
  <c r="A2907" i="99" s="1"/>
  <c r="C2906" i="99"/>
  <c r="C2900" i="99"/>
  <c r="A2900" i="99" s="1"/>
  <c r="C2899" i="99"/>
  <c r="C2893" i="99"/>
  <c r="A2891" i="99" s="1"/>
  <c r="C2892" i="99"/>
  <c r="C2886" i="99"/>
  <c r="A2884" i="99" s="1"/>
  <c r="C2885" i="99"/>
  <c r="C2879" i="99"/>
  <c r="A2875" i="99" s="1"/>
  <c r="C2878" i="99"/>
  <c r="C2872" i="99"/>
  <c r="A2868" i="99" s="1"/>
  <c r="C2871" i="99"/>
  <c r="C2865" i="99"/>
  <c r="A2859" i="99" s="1"/>
  <c r="C2864" i="99"/>
  <c r="C2858" i="99"/>
  <c r="A2855" i="99" s="1"/>
  <c r="C2857" i="99"/>
  <c r="C2851" i="99"/>
  <c r="C2850" i="99"/>
  <c r="C2844" i="99"/>
  <c r="A2843" i="99" s="1"/>
  <c r="C2843" i="99"/>
  <c r="C2837" i="99"/>
  <c r="C2836" i="99"/>
  <c r="C2830" i="99"/>
  <c r="C2829" i="99"/>
  <c r="C2823" i="99"/>
  <c r="A2823" i="99" s="1"/>
  <c r="C2822" i="99"/>
  <c r="C2816" i="99"/>
  <c r="A2811" i="99" s="1"/>
  <c r="C2815" i="99"/>
  <c r="C2809" i="99"/>
  <c r="A2807" i="99" s="1"/>
  <c r="C2808" i="99"/>
  <c r="C2802" i="99"/>
  <c r="C2801" i="99"/>
  <c r="C2795" i="99"/>
  <c r="A2791" i="99" s="1"/>
  <c r="C2794" i="99"/>
  <c r="C2788" i="99"/>
  <c r="C2787" i="99"/>
  <c r="C2781" i="99"/>
  <c r="C2780" i="99"/>
  <c r="C2774" i="99"/>
  <c r="A2772" i="99" s="1"/>
  <c r="C2773" i="99"/>
  <c r="C2767" i="99"/>
  <c r="A2763" i="99" s="1"/>
  <c r="C2766" i="99"/>
  <c r="C2760" i="99"/>
  <c r="A2759" i="99" s="1"/>
  <c r="C2759" i="99"/>
  <c r="C2753" i="99"/>
  <c r="C2752" i="99"/>
  <c r="C2746" i="99"/>
  <c r="C2745" i="99"/>
  <c r="C2739" i="99"/>
  <c r="C2738" i="99"/>
  <c r="C2732" i="99"/>
  <c r="A2727" i="99" s="1"/>
  <c r="C2731" i="99"/>
  <c r="C2725" i="99"/>
  <c r="A2724" i="99" s="1"/>
  <c r="C2724" i="99"/>
  <c r="C2718" i="99"/>
  <c r="A2715" i="99" s="1"/>
  <c r="C2717" i="99"/>
  <c r="C2711" i="99"/>
  <c r="A2708" i="99" s="1"/>
  <c r="C2710" i="99"/>
  <c r="C2704" i="99"/>
  <c r="C2703" i="99"/>
  <c r="C2697" i="99"/>
  <c r="C2696" i="99"/>
  <c r="C2690" i="99"/>
  <c r="C2689" i="99"/>
  <c r="C2683" i="99"/>
  <c r="A2679" i="99" s="1"/>
  <c r="C2682" i="99"/>
  <c r="C2676" i="99"/>
  <c r="A2676" i="99" s="1"/>
  <c r="C2675" i="99"/>
  <c r="C2669" i="99"/>
  <c r="C2668" i="99"/>
  <c r="C2662" i="99"/>
  <c r="C2661" i="99"/>
  <c r="C2655" i="99"/>
  <c r="A2651" i="99" s="1"/>
  <c r="C2654" i="99"/>
  <c r="C2648" i="99"/>
  <c r="A2647" i="99" s="1"/>
  <c r="C2647" i="99"/>
  <c r="C2641" i="99"/>
  <c r="A2635" i="99" s="1"/>
  <c r="C2640" i="99"/>
  <c r="C2634" i="99"/>
  <c r="A2631" i="99" s="1"/>
  <c r="C2633" i="99"/>
  <c r="C2627" i="99"/>
  <c r="C2626" i="99"/>
  <c r="C2620" i="99"/>
  <c r="C2619" i="99"/>
  <c r="C2613" i="99"/>
  <c r="A2612" i="99" s="1"/>
  <c r="C2612" i="99"/>
  <c r="C2606" i="99"/>
  <c r="A2603" i="99" s="1"/>
  <c r="C2605" i="99"/>
  <c r="C2599" i="99"/>
  <c r="A2596" i="99" s="1"/>
  <c r="C2598" i="99"/>
  <c r="C2592" i="99"/>
  <c r="A2587" i="99" s="1"/>
  <c r="C2591" i="99"/>
  <c r="C2585" i="99"/>
  <c r="C2584" i="99"/>
  <c r="C2578" i="99"/>
  <c r="C2577" i="99"/>
  <c r="C2571" i="99"/>
  <c r="A2571" i="99" s="1"/>
  <c r="C2570" i="99"/>
  <c r="C2564" i="99"/>
  <c r="A2564" i="99" s="1"/>
  <c r="C2563" i="99"/>
  <c r="C2557" i="99"/>
  <c r="A2551" i="99" s="1"/>
  <c r="C2556" i="99"/>
  <c r="C2550" i="99"/>
  <c r="A2548" i="99" s="1"/>
  <c r="C2549" i="99"/>
  <c r="C2543" i="99"/>
  <c r="C2542" i="99"/>
  <c r="C2536" i="99"/>
  <c r="C2535" i="99"/>
  <c r="C2529" i="99"/>
  <c r="C2528" i="99"/>
  <c r="C2522" i="99"/>
  <c r="A2519" i="99" s="1"/>
  <c r="C2521" i="99"/>
  <c r="C2515" i="99"/>
  <c r="C2514" i="99"/>
  <c r="C2508" i="99"/>
  <c r="A2508" i="99" s="1"/>
  <c r="C2507" i="99"/>
  <c r="C2501" i="99"/>
  <c r="A2499" i="99" s="1"/>
  <c r="C2500" i="99"/>
  <c r="C2494" i="99"/>
  <c r="A2491" i="99" s="1"/>
  <c r="C2493" i="99"/>
  <c r="C2487" i="99"/>
  <c r="A2481" i="99" s="1"/>
  <c r="C2486" i="99"/>
  <c r="C2480" i="99"/>
  <c r="A2475" i="99" s="1"/>
  <c r="C2479" i="99"/>
  <c r="C2473" i="99"/>
  <c r="A2467" i="99" s="1"/>
  <c r="C2472" i="99"/>
  <c r="C2466" i="99"/>
  <c r="A2465" i="99" s="1"/>
  <c r="C2465" i="99"/>
  <c r="C2459" i="99"/>
  <c r="A2459" i="99" s="1"/>
  <c r="C2458" i="99"/>
  <c r="C2452" i="99"/>
  <c r="A2452" i="99" s="1"/>
  <c r="C2451" i="99"/>
  <c r="C2445" i="99"/>
  <c r="A2444" i="99" s="1"/>
  <c r="C2444" i="99"/>
  <c r="C2438" i="99"/>
  <c r="C2437" i="99"/>
  <c r="C2431" i="99"/>
  <c r="A2425" i="99" s="1"/>
  <c r="C2430" i="99"/>
  <c r="C2424" i="99"/>
  <c r="A2420" i="99" s="1"/>
  <c r="C2423" i="99"/>
  <c r="C2417" i="99"/>
  <c r="C2416" i="99"/>
  <c r="C2410" i="99"/>
  <c r="A2404" i="99" s="1"/>
  <c r="C2409" i="99"/>
  <c r="C2403" i="99"/>
  <c r="A2403" i="99" s="1"/>
  <c r="C2402" i="99"/>
  <c r="C2396" i="99"/>
  <c r="A2396" i="99" s="1"/>
  <c r="C2395" i="99"/>
  <c r="C2389" i="99"/>
  <c r="A2388" i="99" s="1"/>
  <c r="C2388" i="99"/>
  <c r="C2382" i="99"/>
  <c r="A2379" i="99" s="1"/>
  <c r="C2381" i="99"/>
  <c r="C2375" i="99"/>
  <c r="A2372" i="99" s="1"/>
  <c r="C2374" i="99"/>
  <c r="C2368" i="99"/>
  <c r="A2364" i="99" s="1"/>
  <c r="C2367" i="99"/>
  <c r="C2361" i="99"/>
  <c r="A2361" i="99" s="1"/>
  <c r="C2360" i="99"/>
  <c r="C2354" i="99"/>
  <c r="C2353" i="99"/>
  <c r="C2347" i="99"/>
  <c r="A2347" i="99" s="1"/>
  <c r="C2346" i="99"/>
  <c r="C2340" i="99"/>
  <c r="A2339" i="99" s="1"/>
  <c r="C2339" i="99"/>
  <c r="C2333" i="99"/>
  <c r="A2329" i="99" s="1"/>
  <c r="C2332" i="99"/>
  <c r="C2326" i="99"/>
  <c r="A2321" i="99" s="1"/>
  <c r="C2325" i="99"/>
  <c r="C2319" i="99"/>
  <c r="A2316" i="99" s="1"/>
  <c r="C2318" i="99"/>
  <c r="C2312" i="99"/>
  <c r="C2311" i="99"/>
  <c r="C2305" i="99"/>
  <c r="A2305" i="99" s="1"/>
  <c r="C2304" i="99"/>
  <c r="C2298" i="99"/>
  <c r="A2292" i="99" s="1"/>
  <c r="C2297" i="99"/>
  <c r="C2291" i="99"/>
  <c r="A2289" i="99" s="1"/>
  <c r="C2290" i="99"/>
  <c r="C2284" i="99"/>
  <c r="A2283" i="99" s="1"/>
  <c r="C2283" i="99"/>
  <c r="C2277" i="99"/>
  <c r="A2275" i="99" s="1"/>
  <c r="C2276" i="99"/>
  <c r="C2270" i="99"/>
  <c r="A2268" i="99" s="1"/>
  <c r="C2269" i="99"/>
  <c r="C2263" i="99"/>
  <c r="A2260" i="99" s="1"/>
  <c r="C2262" i="99"/>
  <c r="C2256" i="99"/>
  <c r="A2252" i="99" s="1"/>
  <c r="C2255" i="99"/>
  <c r="C2249" i="99"/>
  <c r="C2248" i="99"/>
  <c r="C2242" i="99"/>
  <c r="A2236" i="99" s="1"/>
  <c r="C2241" i="99"/>
  <c r="C2235" i="99"/>
  <c r="A2233" i="99" s="1"/>
  <c r="C2234" i="99"/>
  <c r="C2228" i="99"/>
  <c r="A2227" i="99" s="1"/>
  <c r="C2227" i="99"/>
  <c r="C2221" i="99"/>
  <c r="A2220" i="99" s="1"/>
  <c r="C2220" i="99"/>
  <c r="C2214" i="99"/>
  <c r="A2212" i="99" s="1"/>
  <c r="C2213" i="99"/>
  <c r="C2207" i="99"/>
  <c r="A2203" i="99" s="1"/>
  <c r="C2206" i="99"/>
  <c r="C2200" i="99"/>
  <c r="A2196" i="99" s="1"/>
  <c r="C2199" i="99"/>
  <c r="C2193" i="99"/>
  <c r="A2188" i="99" s="1"/>
  <c r="C2192" i="99"/>
  <c r="C2186" i="99"/>
  <c r="A2185" i="99" s="1"/>
  <c r="C2185" i="99"/>
  <c r="C2179" i="99"/>
  <c r="A2179" i="99" s="1"/>
  <c r="C2178" i="99"/>
  <c r="C2172" i="99"/>
  <c r="A2169" i="99" s="1"/>
  <c r="C2171" i="99"/>
  <c r="C2165" i="99"/>
  <c r="A2161" i="99" s="1"/>
  <c r="C2164" i="99"/>
  <c r="C2158" i="99"/>
  <c r="A2154" i="99" s="1"/>
  <c r="C2157" i="99"/>
  <c r="C2151" i="99"/>
  <c r="A2147" i="99" s="1"/>
  <c r="C2150" i="99"/>
  <c r="C2144" i="99"/>
  <c r="A2138" i="99" s="1"/>
  <c r="C2143" i="99"/>
  <c r="C2137" i="99"/>
  <c r="A2131" i="99" s="1"/>
  <c r="C2136" i="99"/>
  <c r="C2130" i="99"/>
  <c r="A2130" i="99" s="1"/>
  <c r="C2129" i="99"/>
  <c r="C2123" i="99"/>
  <c r="A2123" i="99" s="1"/>
  <c r="C2122" i="99"/>
  <c r="C2116" i="99"/>
  <c r="A2114" i="99" s="1"/>
  <c r="C2115" i="99"/>
  <c r="C2109" i="99"/>
  <c r="A2107" i="99" s="1"/>
  <c r="C2108" i="99"/>
  <c r="C2102" i="99"/>
  <c r="A2098" i="99" s="1"/>
  <c r="C2101" i="99"/>
  <c r="C2095" i="99"/>
  <c r="A2091" i="99" s="1"/>
  <c r="C2094" i="99"/>
  <c r="C2088" i="99"/>
  <c r="A2082" i="99" s="1"/>
  <c r="C2087" i="99"/>
  <c r="C2081" i="99"/>
  <c r="A2075" i="99" s="1"/>
  <c r="C2080" i="99"/>
  <c r="C2074" i="99"/>
  <c r="A2074" i="99" s="1"/>
  <c r="C2073" i="99"/>
  <c r="C2067" i="99"/>
  <c r="A2067" i="99" s="1"/>
  <c r="C2066" i="99"/>
  <c r="C2060" i="99"/>
  <c r="A2058" i="99" s="1"/>
  <c r="C2059" i="99"/>
  <c r="C2053" i="99"/>
  <c r="A2051" i="99" s="1"/>
  <c r="C2052" i="99"/>
  <c r="C2046" i="99"/>
  <c r="A2042" i="99" s="1"/>
  <c r="C2045" i="99"/>
  <c r="C2039" i="99"/>
  <c r="A2035" i="99" s="1"/>
  <c r="C2038" i="99"/>
  <c r="C2032" i="99"/>
  <c r="A2026" i="99" s="1"/>
  <c r="C2031" i="99"/>
  <c r="C2025" i="99"/>
  <c r="A2019" i="99" s="1"/>
  <c r="C2024" i="99"/>
  <c r="C2018" i="99"/>
  <c r="A2018" i="99" s="1"/>
  <c r="C2017" i="99"/>
  <c r="C2011" i="99"/>
  <c r="A2011" i="99" s="1"/>
  <c r="C2010" i="99"/>
  <c r="C2004" i="99"/>
  <c r="A2002" i="99" s="1"/>
  <c r="C2003" i="99"/>
  <c r="C1997" i="99"/>
  <c r="A1995" i="99" s="1"/>
  <c r="C1996" i="99"/>
  <c r="C1990" i="99"/>
  <c r="A1986" i="99" s="1"/>
  <c r="C1989" i="99"/>
  <c r="C1983" i="99"/>
  <c r="A1979" i="99" s="1"/>
  <c r="C1982" i="99"/>
  <c r="C1976" i="99"/>
  <c r="A1970" i="99" s="1"/>
  <c r="C1975" i="99"/>
  <c r="C1969" i="99"/>
  <c r="A1963" i="99" s="1"/>
  <c r="C1968" i="99"/>
  <c r="C1962" i="99"/>
  <c r="A1962" i="99" s="1"/>
  <c r="C1961" i="99"/>
  <c r="C1955" i="99"/>
  <c r="A1955" i="99" s="1"/>
  <c r="C1954" i="99"/>
  <c r="C1948" i="99"/>
  <c r="A1946" i="99" s="1"/>
  <c r="C1947" i="99"/>
  <c r="C1941" i="99"/>
  <c r="A1939" i="99" s="1"/>
  <c r="C1940" i="99"/>
  <c r="C1934" i="99"/>
  <c r="A1930" i="99" s="1"/>
  <c r="C1933" i="99"/>
  <c r="C1927" i="99"/>
  <c r="A1923" i="99" s="1"/>
  <c r="C1926" i="99"/>
  <c r="C1920" i="99"/>
  <c r="A1914" i="99" s="1"/>
  <c r="C1919" i="99"/>
  <c r="C1913" i="99"/>
  <c r="A1907" i="99" s="1"/>
  <c r="C1912" i="99"/>
  <c r="C1906" i="99"/>
  <c r="A1906" i="99" s="1"/>
  <c r="C1905" i="99"/>
  <c r="C1899" i="99"/>
  <c r="A1899" i="99" s="1"/>
  <c r="C1898" i="99"/>
  <c r="C1892" i="99"/>
  <c r="A1890" i="99" s="1"/>
  <c r="C1891" i="99"/>
  <c r="C1885" i="99"/>
  <c r="A1883" i="99" s="1"/>
  <c r="C1884" i="99"/>
  <c r="C1878" i="99"/>
  <c r="A1874" i="99" s="1"/>
  <c r="C1877" i="99"/>
  <c r="C1871" i="99"/>
  <c r="A1867" i="99" s="1"/>
  <c r="C1870" i="99"/>
  <c r="C1864" i="99"/>
  <c r="A1858" i="99" s="1"/>
  <c r="C1863" i="99"/>
  <c r="C1857" i="99"/>
  <c r="A1851" i="99" s="1"/>
  <c r="C1856" i="99"/>
  <c r="C1850" i="99"/>
  <c r="A1850" i="99" s="1"/>
  <c r="C1849" i="99"/>
  <c r="C1843" i="99"/>
  <c r="A1843" i="99" s="1"/>
  <c r="C1842" i="99"/>
  <c r="C1836" i="99"/>
  <c r="A1834" i="99" s="1"/>
  <c r="C1835" i="99"/>
  <c r="C1829" i="99"/>
  <c r="A1827" i="99" s="1"/>
  <c r="C1828" i="99"/>
  <c r="C1822" i="99"/>
  <c r="A1818" i="99" s="1"/>
  <c r="C1821" i="99"/>
  <c r="C1815" i="99"/>
  <c r="A1811" i="99" s="1"/>
  <c r="C1814" i="99"/>
  <c r="C1808" i="99"/>
  <c r="A1802" i="99" s="1"/>
  <c r="C1807" i="99"/>
  <c r="C1801" i="99"/>
  <c r="A1795" i="99" s="1"/>
  <c r="C1800" i="99"/>
  <c r="C1794" i="99"/>
  <c r="A1794" i="99" s="1"/>
  <c r="C1793" i="99"/>
  <c r="C3183" i="99"/>
  <c r="C3182" i="99"/>
  <c r="C3176" i="99"/>
  <c r="C3175" i="99"/>
  <c r="C3169" i="99"/>
  <c r="C3168" i="99"/>
  <c r="C3162" i="99"/>
  <c r="C3161" i="99"/>
  <c r="C3155" i="99"/>
  <c r="C3154" i="99"/>
  <c r="C3148" i="99"/>
  <c r="C3147" i="99"/>
  <c r="C3141" i="99"/>
  <c r="C3140" i="99"/>
  <c r="C3134" i="99"/>
  <c r="C3133" i="99"/>
  <c r="C3127" i="99"/>
  <c r="C3126" i="99"/>
  <c r="C3120" i="99"/>
  <c r="C3119" i="99"/>
  <c r="C3113" i="99"/>
  <c r="C3112" i="99"/>
  <c r="C3106" i="99"/>
  <c r="C3105" i="99"/>
  <c r="C3099" i="99"/>
  <c r="C3098" i="99"/>
  <c r="C3092" i="99"/>
  <c r="C3091" i="99"/>
  <c r="C3085" i="99"/>
  <c r="C3084" i="99"/>
  <c r="C3078" i="99"/>
  <c r="C3077" i="99"/>
  <c r="C3071" i="99"/>
  <c r="C3070" i="99"/>
  <c r="C3064" i="99"/>
  <c r="C3063" i="99"/>
  <c r="C3057" i="99"/>
  <c r="C3056" i="99"/>
  <c r="C3050" i="99"/>
  <c r="C3049" i="99"/>
  <c r="C3043" i="99"/>
  <c r="C3042" i="99"/>
  <c r="C3036" i="99"/>
  <c r="C3035" i="99"/>
  <c r="C3029" i="99"/>
  <c r="C3028" i="99"/>
  <c r="C3022" i="99"/>
  <c r="C3021" i="99"/>
  <c r="C3015" i="99"/>
  <c r="C3014" i="99"/>
  <c r="C3008" i="99"/>
  <c r="C3007" i="99"/>
  <c r="C3001" i="99"/>
  <c r="C3000" i="99"/>
  <c r="C2994" i="99"/>
  <c r="C2993" i="99"/>
  <c r="C2987" i="99"/>
  <c r="C2986" i="99"/>
  <c r="C2980" i="99"/>
  <c r="C2979" i="99"/>
  <c r="C2973" i="99"/>
  <c r="C2972" i="99"/>
  <c r="C2966" i="99"/>
  <c r="C2965" i="99"/>
  <c r="C2959" i="99"/>
  <c r="C2958" i="99"/>
  <c r="C2952" i="99"/>
  <c r="C2951" i="99"/>
  <c r="C2945" i="99"/>
  <c r="C2944" i="99"/>
  <c r="C2938" i="99"/>
  <c r="C2937" i="99"/>
  <c r="C2931" i="99"/>
  <c r="C2930" i="99"/>
  <c r="C2924" i="99"/>
  <c r="C2923" i="99"/>
  <c r="C2917" i="99"/>
  <c r="C2916" i="99"/>
  <c r="C2910" i="99"/>
  <c r="C2909" i="99"/>
  <c r="C2903" i="99"/>
  <c r="C2902" i="99"/>
  <c r="C2896" i="99"/>
  <c r="C2895" i="99"/>
  <c r="C2889" i="99"/>
  <c r="C2888" i="99"/>
  <c r="C2882" i="99"/>
  <c r="C2881" i="99"/>
  <c r="C2875" i="99"/>
  <c r="C2874" i="99"/>
  <c r="C2868" i="99"/>
  <c r="C2867" i="99"/>
  <c r="C2861" i="99"/>
  <c r="C2860" i="99"/>
  <c r="C2854" i="99"/>
  <c r="C2853" i="99"/>
  <c r="C2847" i="99"/>
  <c r="C2846" i="99"/>
  <c r="C2840" i="99"/>
  <c r="C2839" i="99"/>
  <c r="C2833" i="99"/>
  <c r="C2832" i="99"/>
  <c r="C2826" i="99"/>
  <c r="C2825" i="99"/>
  <c r="C2819" i="99"/>
  <c r="C2818" i="99"/>
  <c r="C2812" i="99"/>
  <c r="C2811" i="99"/>
  <c r="C2805" i="99"/>
  <c r="C2804" i="99"/>
  <c r="C2798" i="99"/>
  <c r="C2797" i="99"/>
  <c r="C2791" i="99"/>
  <c r="C2790" i="99"/>
  <c r="C2784" i="99"/>
  <c r="C2783" i="99"/>
  <c r="C2777" i="99"/>
  <c r="C2776" i="99"/>
  <c r="C2770" i="99"/>
  <c r="C2769" i="99"/>
  <c r="C2763" i="99"/>
  <c r="C2762" i="99"/>
  <c r="C2756" i="99"/>
  <c r="C2755" i="99"/>
  <c r="C2749" i="99"/>
  <c r="C2748" i="99"/>
  <c r="C2742" i="99"/>
  <c r="C2741" i="99"/>
  <c r="C2735" i="99"/>
  <c r="C2734" i="99"/>
  <c r="C2728" i="99"/>
  <c r="C2727" i="99"/>
  <c r="C2721" i="99"/>
  <c r="C2720" i="99"/>
  <c r="C2714" i="99"/>
  <c r="C2713" i="99"/>
  <c r="C2707" i="99"/>
  <c r="C2706" i="99"/>
  <c r="C2700" i="99"/>
  <c r="C2699" i="99"/>
  <c r="C2693" i="99"/>
  <c r="C2692" i="99"/>
  <c r="C2686" i="99"/>
  <c r="C2685" i="99"/>
  <c r="C2679" i="99"/>
  <c r="C2678" i="99"/>
  <c r="C2672" i="99"/>
  <c r="C2671" i="99"/>
  <c r="C2665" i="99"/>
  <c r="C2664" i="99"/>
  <c r="C2658" i="99"/>
  <c r="C2657" i="99"/>
  <c r="C2651" i="99"/>
  <c r="C2650" i="99"/>
  <c r="C2644" i="99"/>
  <c r="C2643" i="99"/>
  <c r="C2637" i="99"/>
  <c r="C2636" i="99"/>
  <c r="C2630" i="99"/>
  <c r="C2629" i="99"/>
  <c r="C2623" i="99"/>
  <c r="C2622" i="99"/>
  <c r="C2616" i="99"/>
  <c r="C2615" i="99"/>
  <c r="C2609" i="99"/>
  <c r="C2608" i="99"/>
  <c r="C2602" i="99"/>
  <c r="C2601" i="99"/>
  <c r="C2595" i="99"/>
  <c r="C2594" i="99"/>
  <c r="C2588" i="99"/>
  <c r="C2587" i="99"/>
  <c r="C2581" i="99"/>
  <c r="C2580" i="99"/>
  <c r="C2574" i="99"/>
  <c r="C2573" i="99"/>
  <c r="C2567" i="99"/>
  <c r="C2566" i="99"/>
  <c r="C2560" i="99"/>
  <c r="C2559" i="99"/>
  <c r="C2553" i="99"/>
  <c r="C2552" i="99"/>
  <c r="C2546" i="99"/>
  <c r="C2545" i="99"/>
  <c r="C2539" i="99"/>
  <c r="C2538" i="99"/>
  <c r="C2532" i="99"/>
  <c r="C2531" i="99"/>
  <c r="C2525" i="99"/>
  <c r="C2524" i="99"/>
  <c r="C2518" i="99"/>
  <c r="C2517" i="99"/>
  <c r="C2511" i="99"/>
  <c r="C2510" i="99"/>
  <c r="C2504" i="99"/>
  <c r="C2503" i="99"/>
  <c r="C2497" i="99"/>
  <c r="C2496" i="99"/>
  <c r="C2490" i="99"/>
  <c r="C2489" i="99"/>
  <c r="C2483" i="99"/>
  <c r="C2482" i="99"/>
  <c r="C2476" i="99"/>
  <c r="C2475" i="99"/>
  <c r="C2469" i="99"/>
  <c r="C2468" i="99"/>
  <c r="C2462" i="99"/>
  <c r="C2461" i="99"/>
  <c r="C2455" i="99"/>
  <c r="C2454" i="99"/>
  <c r="C2448" i="99"/>
  <c r="C2447" i="99"/>
  <c r="C2441" i="99"/>
  <c r="C2440" i="99"/>
  <c r="C2434" i="99"/>
  <c r="C2433" i="99"/>
  <c r="C2427" i="99"/>
  <c r="C2426" i="99"/>
  <c r="C2420" i="99"/>
  <c r="C2419" i="99"/>
  <c r="C2413" i="99"/>
  <c r="C2412" i="99"/>
  <c r="C2406" i="99"/>
  <c r="C2405" i="99"/>
  <c r="C2399" i="99"/>
  <c r="C2398" i="99"/>
  <c r="C2392" i="99"/>
  <c r="C2391" i="99"/>
  <c r="C2385" i="99"/>
  <c r="C2384" i="99"/>
  <c r="C2378" i="99"/>
  <c r="C2377" i="99"/>
  <c r="C2371" i="99"/>
  <c r="C2370" i="99"/>
  <c r="C2364" i="99"/>
  <c r="C2363" i="99"/>
  <c r="C2357" i="99"/>
  <c r="C2356" i="99"/>
  <c r="C2350" i="99"/>
  <c r="C2349" i="99"/>
  <c r="C2343" i="99"/>
  <c r="C2342" i="99"/>
  <c r="C2336" i="99"/>
  <c r="C2335" i="99"/>
  <c r="C2329" i="99"/>
  <c r="C2328" i="99"/>
  <c r="C2322" i="99"/>
  <c r="C2321" i="99"/>
  <c r="C2315" i="99"/>
  <c r="C2314" i="99"/>
  <c r="C2308" i="99"/>
  <c r="C2307" i="99"/>
  <c r="C2301" i="99"/>
  <c r="C2300" i="99"/>
  <c r="C2294" i="99"/>
  <c r="C2293" i="99"/>
  <c r="C2287" i="99"/>
  <c r="C2286" i="99"/>
  <c r="C2280" i="99"/>
  <c r="C2279" i="99"/>
  <c r="C2273" i="99"/>
  <c r="C2272" i="99"/>
  <c r="C2266" i="99"/>
  <c r="C2265" i="99"/>
  <c r="C2259" i="99"/>
  <c r="C2258" i="99"/>
  <c r="C2252" i="99"/>
  <c r="C2251" i="99"/>
  <c r="C2245" i="99"/>
  <c r="C2244" i="99"/>
  <c r="C2238" i="99"/>
  <c r="C2237" i="99"/>
  <c r="C2231" i="99"/>
  <c r="C2230" i="99"/>
  <c r="C2224" i="99"/>
  <c r="C2223" i="99"/>
  <c r="C2217" i="99"/>
  <c r="C2216" i="99"/>
  <c r="C2210" i="99"/>
  <c r="C2209" i="99"/>
  <c r="C2203" i="99"/>
  <c r="C2202" i="99"/>
  <c r="C2196" i="99"/>
  <c r="C2195" i="99"/>
  <c r="C2189" i="99"/>
  <c r="C2188" i="99"/>
  <c r="C2182" i="99"/>
  <c r="C2181" i="99"/>
  <c r="C2175" i="99"/>
  <c r="C2174" i="99"/>
  <c r="C2168" i="99"/>
  <c r="C2167" i="99"/>
  <c r="C2161" i="99"/>
  <c r="C2160" i="99"/>
  <c r="C2154" i="99"/>
  <c r="C2153" i="99"/>
  <c r="C2147" i="99"/>
  <c r="C2146" i="99"/>
  <c r="C2140" i="99"/>
  <c r="C2139" i="99"/>
  <c r="C2133" i="99"/>
  <c r="C2132" i="99"/>
  <c r="C2126" i="99"/>
  <c r="C2125" i="99"/>
  <c r="C2119" i="99"/>
  <c r="C2118" i="99"/>
  <c r="C2112" i="99"/>
  <c r="C2111" i="99"/>
  <c r="C2105" i="99"/>
  <c r="C2104" i="99"/>
  <c r="C2098" i="99"/>
  <c r="C2097" i="99"/>
  <c r="C2091" i="99"/>
  <c r="C2090" i="99"/>
  <c r="C2084" i="99"/>
  <c r="C2083" i="99"/>
  <c r="C2077" i="99"/>
  <c r="C2076" i="99"/>
  <c r="C2070" i="99"/>
  <c r="C2069" i="99"/>
  <c r="C2063" i="99"/>
  <c r="C2062" i="99"/>
  <c r="C2056" i="99"/>
  <c r="C2055" i="99"/>
  <c r="C2049" i="99"/>
  <c r="C2048" i="99"/>
  <c r="C2042" i="99"/>
  <c r="C2041" i="99"/>
  <c r="C2035" i="99"/>
  <c r="C2034" i="99"/>
  <c r="C2028" i="99"/>
  <c r="C2027" i="99"/>
  <c r="C2021" i="99"/>
  <c r="C2020" i="99"/>
  <c r="C2014" i="99"/>
  <c r="C2013" i="99"/>
  <c r="C2007" i="99"/>
  <c r="C2006" i="99"/>
  <c r="C2000" i="99"/>
  <c r="C1999" i="99"/>
  <c r="C1993" i="99"/>
  <c r="C1992" i="99"/>
  <c r="C1986" i="99"/>
  <c r="C1985" i="99"/>
  <c r="C1979" i="99"/>
  <c r="C1978" i="99"/>
  <c r="C1972" i="99"/>
  <c r="C1971" i="99"/>
  <c r="C1965" i="99"/>
  <c r="C1964" i="99"/>
  <c r="C1958" i="99"/>
  <c r="C1957" i="99"/>
  <c r="C1951" i="99"/>
  <c r="C1950" i="99"/>
  <c r="C1944" i="99"/>
  <c r="C1943" i="99"/>
  <c r="C1937" i="99"/>
  <c r="C1936" i="99"/>
  <c r="C1930" i="99"/>
  <c r="C1929" i="99"/>
  <c r="C1923" i="99"/>
  <c r="C1922" i="99"/>
  <c r="C1916" i="99"/>
  <c r="C1915" i="99"/>
  <c r="C1909" i="99"/>
  <c r="C1908" i="99"/>
  <c r="C1902" i="99"/>
  <c r="C1901" i="99"/>
  <c r="C1895" i="99"/>
  <c r="C1894" i="99"/>
  <c r="C1888" i="99"/>
  <c r="C1887" i="99"/>
  <c r="C1881" i="99"/>
  <c r="C1880" i="99"/>
  <c r="C1874" i="99"/>
  <c r="C1873" i="99"/>
  <c r="C1867" i="99"/>
  <c r="C1866" i="99"/>
  <c r="C1860" i="99"/>
  <c r="C1859" i="99"/>
  <c r="C1853" i="99"/>
  <c r="C1852" i="99"/>
  <c r="C1846" i="99"/>
  <c r="C1845" i="99"/>
  <c r="C1839" i="99"/>
  <c r="C1838" i="99"/>
  <c r="C1832" i="99"/>
  <c r="C1831" i="99"/>
  <c r="C1825" i="99"/>
  <c r="C1824" i="99"/>
  <c r="C1818" i="99"/>
  <c r="C1817" i="99"/>
  <c r="C1811" i="99"/>
  <c r="C1810" i="99"/>
  <c r="C1804" i="99"/>
  <c r="C1803" i="99"/>
  <c r="C1797" i="99"/>
  <c r="C1796" i="99"/>
  <c r="C1790" i="99"/>
  <c r="C1789" i="99"/>
  <c r="C1787" i="99"/>
  <c r="C1786" i="99"/>
  <c r="C1780" i="99"/>
  <c r="A1774" i="99" s="1"/>
  <c r="C1779" i="99"/>
  <c r="C1773" i="99"/>
  <c r="A1773" i="99" s="1"/>
  <c r="C1772" i="99"/>
  <c r="C1766" i="99"/>
  <c r="C1765" i="99"/>
  <c r="C1759" i="99"/>
  <c r="A1757" i="99" s="1"/>
  <c r="C1758" i="99"/>
  <c r="C1752" i="99"/>
  <c r="C1751" i="99"/>
  <c r="C1745" i="99"/>
  <c r="A1741" i="99" s="1"/>
  <c r="C1744" i="99"/>
  <c r="C1738" i="99"/>
  <c r="C1737" i="99"/>
  <c r="C1731" i="99"/>
  <c r="C1730" i="99"/>
  <c r="C1724" i="99"/>
  <c r="C1723" i="99"/>
  <c r="C1717" i="99"/>
  <c r="A1711" i="99" s="1"/>
  <c r="C1716" i="99"/>
  <c r="C1710" i="99"/>
  <c r="A1710" i="99" s="1"/>
  <c r="C1709" i="99"/>
  <c r="C1703" i="99"/>
  <c r="C1702" i="99"/>
  <c r="C1696" i="99"/>
  <c r="A1693" i="99" s="1"/>
  <c r="C1695" i="99"/>
  <c r="C1689" i="99"/>
  <c r="C1688" i="99"/>
  <c r="C1682" i="99"/>
  <c r="A1679" i="99" s="1"/>
  <c r="C1681" i="99"/>
  <c r="C1675" i="99"/>
  <c r="C1674" i="99"/>
  <c r="C1668" i="99"/>
  <c r="A1663" i="99" s="1"/>
  <c r="C1667" i="99"/>
  <c r="C1661" i="99"/>
  <c r="C1660" i="99"/>
  <c r="C1654" i="99"/>
  <c r="C1653" i="99"/>
  <c r="C1647" i="99"/>
  <c r="C1646" i="99"/>
  <c r="C1640" i="99"/>
  <c r="C1639" i="99"/>
  <c r="C1633" i="99"/>
  <c r="A1631" i="99" s="1"/>
  <c r="C1632" i="99"/>
  <c r="C1626" i="99"/>
  <c r="C1625" i="99"/>
  <c r="C1619" i="99"/>
  <c r="A1615" i="99" s="1"/>
  <c r="C1618" i="99"/>
  <c r="C1612" i="99"/>
  <c r="C1611" i="99"/>
  <c r="C1605" i="99"/>
  <c r="A1599" i="99" s="1"/>
  <c r="C1604" i="99"/>
  <c r="C1598" i="99"/>
  <c r="A1598" i="99" s="1"/>
  <c r="C1597" i="99"/>
  <c r="C1591" i="99"/>
  <c r="C1590" i="99"/>
  <c r="C1584" i="99"/>
  <c r="A1582" i="99" s="1"/>
  <c r="C1583" i="99"/>
  <c r="C1577" i="99"/>
  <c r="C1576" i="99"/>
  <c r="C1570" i="99"/>
  <c r="C1569" i="99"/>
  <c r="C1563" i="99"/>
  <c r="C1562" i="99"/>
  <c r="C1556" i="99"/>
  <c r="A1551" i="99" s="1"/>
  <c r="C1555" i="99"/>
  <c r="C1549" i="99"/>
  <c r="A1549" i="99" s="1"/>
  <c r="C1548" i="99"/>
  <c r="C1542" i="99"/>
  <c r="C1541" i="99"/>
  <c r="C1535" i="99"/>
  <c r="A1535" i="99" s="1"/>
  <c r="C1534" i="99"/>
  <c r="C1528" i="99"/>
  <c r="C1527" i="99"/>
  <c r="C1521" i="99"/>
  <c r="A1519" i="99" s="1"/>
  <c r="C1520" i="99"/>
  <c r="C1514" i="99"/>
  <c r="C1513" i="99"/>
  <c r="C1507" i="99"/>
  <c r="A1502" i="99" s="1"/>
  <c r="C1506" i="99"/>
  <c r="C1500" i="99"/>
  <c r="C1499" i="99"/>
  <c r="C1493" i="99"/>
  <c r="A1487" i="99" s="1"/>
  <c r="C1492" i="99"/>
  <c r="C1486" i="99"/>
  <c r="C1485" i="99"/>
  <c r="C1479" i="99"/>
  <c r="C1478" i="99"/>
  <c r="C1472" i="99"/>
  <c r="A1471" i="99" s="1"/>
  <c r="C1471" i="99"/>
  <c r="C1465" i="99"/>
  <c r="C1464" i="99"/>
  <c r="C1458" i="99"/>
  <c r="A1455" i="99" s="1"/>
  <c r="C1457" i="99"/>
  <c r="C1451" i="99"/>
  <c r="C1450" i="99"/>
  <c r="C1444" i="99"/>
  <c r="C1443" i="99"/>
  <c r="C1437" i="99"/>
  <c r="A1437" i="99" s="1"/>
  <c r="C1436" i="99"/>
  <c r="C1430" i="99"/>
  <c r="C1429" i="99"/>
  <c r="C1423" i="99"/>
  <c r="A1421" i="99" s="1"/>
  <c r="C1422" i="99"/>
  <c r="C1416" i="99"/>
  <c r="C1415" i="99"/>
  <c r="C1409" i="99"/>
  <c r="A1406" i="99" s="1"/>
  <c r="C1408" i="99"/>
  <c r="C1402" i="99"/>
  <c r="C1401" i="99"/>
  <c r="C1395" i="99"/>
  <c r="C1394" i="99"/>
  <c r="C1388" i="99"/>
  <c r="C1387" i="99"/>
  <c r="C1381" i="99"/>
  <c r="A1375" i="99" s="1"/>
  <c r="C1380" i="99"/>
  <c r="C1374" i="99"/>
  <c r="A1373" i="99" s="1"/>
  <c r="C1373" i="99"/>
  <c r="C1367" i="99"/>
  <c r="C1366" i="99"/>
  <c r="C1360" i="99"/>
  <c r="A1359" i="99" s="1"/>
  <c r="C1359" i="99"/>
  <c r="C1353" i="99"/>
  <c r="C1352" i="99"/>
  <c r="C1346" i="99"/>
  <c r="A1342" i="99" s="1"/>
  <c r="C1345" i="99"/>
  <c r="C1339" i="99"/>
  <c r="C1338" i="99"/>
  <c r="C1332" i="99"/>
  <c r="C1331" i="99"/>
  <c r="C1325" i="99"/>
  <c r="A1325" i="99" s="1"/>
  <c r="C1324" i="99"/>
  <c r="C1318" i="99"/>
  <c r="C1317" i="99"/>
  <c r="C1311" i="99"/>
  <c r="C1310" i="99"/>
  <c r="C1304" i="99"/>
  <c r="C1303" i="99"/>
  <c r="C1297" i="99"/>
  <c r="A1295" i="99" s="1"/>
  <c r="C1296" i="99"/>
  <c r="C1290" i="99"/>
  <c r="C1289" i="99"/>
  <c r="C1283" i="99"/>
  <c r="A1279" i="99" s="1"/>
  <c r="C1282" i="99"/>
  <c r="C1276" i="99"/>
  <c r="C1275" i="99"/>
  <c r="C1269" i="99"/>
  <c r="A1263" i="99" s="1"/>
  <c r="C1268" i="99"/>
  <c r="C1262" i="99"/>
  <c r="A1261" i="99" s="1"/>
  <c r="C1261" i="99"/>
  <c r="C1255" i="99"/>
  <c r="C1254" i="99"/>
  <c r="C1248" i="99"/>
  <c r="A1247" i="99" s="1"/>
  <c r="C1247" i="99"/>
  <c r="C1241" i="99"/>
  <c r="C1240" i="99"/>
  <c r="C1234" i="99"/>
  <c r="A1231" i="99" s="1"/>
  <c r="C1233" i="99"/>
  <c r="C1227" i="99"/>
  <c r="C1226" i="99"/>
  <c r="C1220" i="99"/>
  <c r="C1219" i="99"/>
  <c r="C1213" i="99"/>
  <c r="A1213" i="99" s="1"/>
  <c r="C1212" i="99"/>
  <c r="C1206" i="99"/>
  <c r="C1205" i="99"/>
  <c r="C1199" i="99"/>
  <c r="A1198" i="99" s="1"/>
  <c r="C1198" i="99"/>
  <c r="C1192" i="99"/>
  <c r="C1191" i="99"/>
  <c r="C1185" i="99"/>
  <c r="A1182" i="99" s="1"/>
  <c r="C1184" i="99"/>
  <c r="C1178" i="99"/>
  <c r="C1177" i="99"/>
  <c r="C1171" i="99"/>
  <c r="A1165" i="99" s="1"/>
  <c r="C1170" i="99"/>
  <c r="C1164" i="99"/>
  <c r="C1163" i="99"/>
  <c r="C1157" i="99"/>
  <c r="A1151" i="99" s="1"/>
  <c r="C1156" i="99"/>
  <c r="C1150" i="99"/>
  <c r="A1150" i="99" s="1"/>
  <c r="C1149" i="99"/>
  <c r="C1143" i="99"/>
  <c r="C1142" i="99"/>
  <c r="C1136" i="99"/>
  <c r="A1134" i="99" s="1"/>
  <c r="C1135" i="99"/>
  <c r="C1129" i="99"/>
  <c r="C1128" i="99"/>
  <c r="C1122" i="99"/>
  <c r="A1119" i="99" s="1"/>
  <c r="C1121" i="99"/>
  <c r="C1115" i="99"/>
  <c r="C1114" i="99"/>
  <c r="C1108" i="99"/>
  <c r="A1108" i="99" s="1"/>
  <c r="C1107" i="99"/>
  <c r="C1101" i="99"/>
  <c r="A1100" i="99" s="1"/>
  <c r="C1100" i="99"/>
  <c r="C1094" i="99"/>
  <c r="A1092" i="99" s="1"/>
  <c r="C1093" i="99"/>
  <c r="C1087" i="99"/>
  <c r="C1086" i="99"/>
  <c r="C1080" i="99"/>
  <c r="A1076" i="99" s="1"/>
  <c r="C1079" i="99"/>
  <c r="C1073" i="99"/>
  <c r="A1068" i="99" s="1"/>
  <c r="C1072" i="99"/>
  <c r="C1066" i="99"/>
  <c r="C1065" i="99"/>
  <c r="C1059" i="99"/>
  <c r="C1058" i="99"/>
  <c r="C1052" i="99"/>
  <c r="A1051" i="99" s="1"/>
  <c r="C1051" i="99"/>
  <c r="C1045" i="99"/>
  <c r="A1042" i="99" s="1"/>
  <c r="C1044" i="99"/>
  <c r="C1038" i="99"/>
  <c r="A1035" i="99" s="1"/>
  <c r="C1037" i="99"/>
  <c r="C1031" i="99"/>
  <c r="A1027" i="99" s="1"/>
  <c r="C1030" i="99"/>
  <c r="C1024" i="99"/>
  <c r="A1020" i="99" s="1"/>
  <c r="C1023" i="99"/>
  <c r="C1017" i="99"/>
  <c r="A1013" i="99" s="1"/>
  <c r="C1016" i="99"/>
  <c r="C1010" i="99"/>
  <c r="C1009" i="99"/>
  <c r="C1003" i="99"/>
  <c r="A997" i="99" s="1"/>
  <c r="C1002" i="99"/>
  <c r="C996" i="99"/>
  <c r="A995" i="99" s="1"/>
  <c r="C995" i="99"/>
  <c r="C989" i="99"/>
  <c r="A989" i="99" s="1"/>
  <c r="C988" i="99"/>
  <c r="C982" i="99"/>
  <c r="A979" i="99" s="1"/>
  <c r="C981" i="99"/>
  <c r="C975" i="99"/>
  <c r="C974" i="99"/>
  <c r="C968" i="99"/>
  <c r="A963" i="99" s="1"/>
  <c r="C967" i="99"/>
  <c r="C961" i="99"/>
  <c r="A957" i="99" s="1"/>
  <c r="C960" i="99"/>
  <c r="C954" i="99"/>
  <c r="A954" i="99" s="1"/>
  <c r="C953" i="99"/>
  <c r="C947" i="99"/>
  <c r="A947" i="99" s="1"/>
  <c r="C946" i="99"/>
  <c r="C940" i="99"/>
  <c r="A940" i="99" s="1"/>
  <c r="C939" i="99"/>
  <c r="C933" i="99"/>
  <c r="A932" i="99" s="1"/>
  <c r="C932" i="99"/>
  <c r="C926" i="99"/>
  <c r="A923" i="99" s="1"/>
  <c r="C925" i="99"/>
  <c r="C919" i="99"/>
  <c r="A917" i="99" s="1"/>
  <c r="C918" i="99"/>
  <c r="C912" i="99"/>
  <c r="A908" i="99" s="1"/>
  <c r="C911" i="99"/>
  <c r="C905" i="99"/>
  <c r="A901" i="99" s="1"/>
  <c r="C904" i="99"/>
  <c r="C898" i="99"/>
  <c r="C897" i="99"/>
  <c r="C891" i="99"/>
  <c r="A885" i="99" s="1"/>
  <c r="C890" i="99"/>
  <c r="C884" i="99"/>
  <c r="A883" i="99" s="1"/>
  <c r="C883" i="99"/>
  <c r="C877" i="99"/>
  <c r="A877" i="99" s="1"/>
  <c r="C876" i="99"/>
  <c r="C870" i="99"/>
  <c r="A869" i="99" s="1"/>
  <c r="C869" i="99"/>
  <c r="C863" i="99"/>
  <c r="C862" i="99"/>
  <c r="C856" i="99"/>
  <c r="A851" i="99" s="1"/>
  <c r="C855" i="99"/>
  <c r="C849" i="99"/>
  <c r="A845" i="99" s="1"/>
  <c r="C848" i="99"/>
  <c r="C842" i="99"/>
  <c r="A842" i="99" s="1"/>
  <c r="C841" i="99"/>
  <c r="C835" i="99"/>
  <c r="A835" i="99" s="1"/>
  <c r="C834" i="99"/>
  <c r="C828" i="99"/>
  <c r="A828" i="99" s="1"/>
  <c r="C827" i="99"/>
  <c r="C821" i="99"/>
  <c r="A820" i="99" s="1"/>
  <c r="C820" i="99"/>
  <c r="C814" i="99"/>
  <c r="A811" i="99" s="1"/>
  <c r="C813" i="99"/>
  <c r="C807" i="99"/>
  <c r="A805" i="99" s="1"/>
  <c r="C806" i="99"/>
  <c r="C800" i="99"/>
  <c r="A796" i="99" s="1"/>
  <c r="C799" i="99"/>
  <c r="C793" i="99"/>
  <c r="A788" i="99" s="1"/>
  <c r="C792" i="99"/>
  <c r="C786" i="99"/>
  <c r="C785" i="99"/>
  <c r="C779" i="99"/>
  <c r="A773" i="99" s="1"/>
  <c r="C778" i="99"/>
  <c r="C772" i="99"/>
  <c r="A771" i="99" s="1"/>
  <c r="C771" i="99"/>
  <c r="C765" i="99"/>
  <c r="A759" i="99" s="1"/>
  <c r="C764" i="99"/>
  <c r="C758" i="99"/>
  <c r="A758" i="99" s="1"/>
  <c r="C757" i="99"/>
  <c r="C751" i="99"/>
  <c r="A751" i="99" s="1"/>
  <c r="C750" i="99"/>
  <c r="C744" i="99"/>
  <c r="A743" i="99" s="1"/>
  <c r="C743" i="99"/>
  <c r="C737" i="99"/>
  <c r="A735" i="99" s="1"/>
  <c r="C736" i="99"/>
  <c r="C730" i="99"/>
  <c r="A727" i="99" s="1"/>
  <c r="C729" i="99"/>
  <c r="C723" i="99"/>
  <c r="A719" i="99" s="1"/>
  <c r="C722" i="99"/>
  <c r="C716" i="99"/>
  <c r="A711" i="99" s="1"/>
  <c r="C715" i="99"/>
  <c r="C709" i="99"/>
  <c r="A703" i="99" s="1"/>
  <c r="C708" i="99"/>
  <c r="C702" i="99"/>
  <c r="A702" i="99" s="1"/>
  <c r="C701" i="99"/>
  <c r="C695" i="99"/>
  <c r="A695" i="99" s="1"/>
  <c r="C694" i="99"/>
  <c r="C688" i="99"/>
  <c r="A687" i="99" s="1"/>
  <c r="C687" i="99"/>
  <c r="C681" i="99"/>
  <c r="A679" i="99" s="1"/>
  <c r="C680" i="99"/>
  <c r="C674" i="99"/>
  <c r="A671" i="99" s="1"/>
  <c r="C673" i="99"/>
  <c r="C667" i="99"/>
  <c r="A663" i="99" s="1"/>
  <c r="C666" i="99"/>
  <c r="C660" i="99"/>
  <c r="A655" i="99" s="1"/>
  <c r="C659" i="99"/>
  <c r="C653" i="99"/>
  <c r="A647" i="99" s="1"/>
  <c r="C652" i="99"/>
  <c r="C646" i="99"/>
  <c r="A646" i="99" s="1"/>
  <c r="C645" i="99"/>
  <c r="C639" i="99"/>
  <c r="A639" i="99" s="1"/>
  <c r="C638" i="99"/>
  <c r="C632" i="99"/>
  <c r="A631" i="99" s="1"/>
  <c r="C631" i="99"/>
  <c r="C625" i="99"/>
  <c r="A623" i="99" s="1"/>
  <c r="C624" i="99"/>
  <c r="C618" i="99"/>
  <c r="A615" i="99" s="1"/>
  <c r="C617" i="99"/>
  <c r="C611" i="99"/>
  <c r="A607" i="99" s="1"/>
  <c r="C610" i="99"/>
  <c r="C604" i="99"/>
  <c r="A599" i="99" s="1"/>
  <c r="C603" i="99"/>
  <c r="C597" i="99"/>
  <c r="A591" i="99" s="1"/>
  <c r="C596" i="99"/>
  <c r="C590" i="99"/>
  <c r="A590" i="99" s="1"/>
  <c r="C589" i="99"/>
  <c r="C583" i="99"/>
  <c r="A583" i="99" s="1"/>
  <c r="C582" i="99"/>
  <c r="C576" i="99"/>
  <c r="A575" i="99" s="1"/>
  <c r="C575" i="99"/>
  <c r="C569" i="99"/>
  <c r="A567" i="99" s="1"/>
  <c r="C568" i="99"/>
  <c r="C562" i="99"/>
  <c r="A559" i="99" s="1"/>
  <c r="C561" i="99"/>
  <c r="C555" i="99"/>
  <c r="A551" i="99" s="1"/>
  <c r="C554" i="99"/>
  <c r="C548" i="99"/>
  <c r="A543" i="99" s="1"/>
  <c r="C547" i="99"/>
  <c r="C541" i="99"/>
  <c r="A535" i="99" s="1"/>
  <c r="C540" i="99"/>
  <c r="C534" i="99"/>
  <c r="A534" i="99" s="1"/>
  <c r="C533" i="99"/>
  <c r="C527" i="99"/>
  <c r="A527" i="99" s="1"/>
  <c r="C526" i="99"/>
  <c r="C520" i="99"/>
  <c r="A519" i="99" s="1"/>
  <c r="C519" i="99"/>
  <c r="C513" i="99"/>
  <c r="A511" i="99" s="1"/>
  <c r="C512" i="99"/>
  <c r="C506" i="99"/>
  <c r="A503" i="99" s="1"/>
  <c r="C505" i="99"/>
  <c r="C499" i="99"/>
  <c r="A495" i="99" s="1"/>
  <c r="C498" i="99"/>
  <c r="C492" i="99"/>
  <c r="A487" i="99" s="1"/>
  <c r="C491" i="99"/>
  <c r="C485" i="99"/>
  <c r="A479" i="99" s="1"/>
  <c r="C484" i="99"/>
  <c r="C478" i="99"/>
  <c r="A478" i="99" s="1"/>
  <c r="C477" i="99"/>
  <c r="C471" i="99"/>
  <c r="A471" i="99" s="1"/>
  <c r="C470" i="99"/>
  <c r="C464" i="99"/>
  <c r="A463" i="99" s="1"/>
  <c r="C463" i="99"/>
  <c r="C457" i="99"/>
  <c r="A455" i="99" s="1"/>
  <c r="C456" i="99"/>
  <c r="C450" i="99"/>
  <c r="A447" i="99" s="1"/>
  <c r="C449" i="99"/>
  <c r="C443" i="99"/>
  <c r="A439" i="99" s="1"/>
  <c r="C442" i="99"/>
  <c r="C436" i="99"/>
  <c r="A431" i="99" s="1"/>
  <c r="C435" i="99"/>
  <c r="C429" i="99"/>
  <c r="A423" i="99" s="1"/>
  <c r="C428" i="99"/>
  <c r="C422" i="99"/>
  <c r="A422" i="99" s="1"/>
  <c r="C421" i="99"/>
  <c r="C415" i="99"/>
  <c r="A415" i="99" s="1"/>
  <c r="C414" i="99"/>
  <c r="C408" i="99"/>
  <c r="A407" i="99" s="1"/>
  <c r="C407" i="99"/>
  <c r="C401" i="99"/>
  <c r="A399" i="99" s="1"/>
  <c r="C400" i="99"/>
  <c r="C394" i="99"/>
  <c r="A391" i="99" s="1"/>
  <c r="C393" i="99"/>
  <c r="C1783" i="99"/>
  <c r="C1782" i="99"/>
  <c r="C1776" i="99"/>
  <c r="C1775" i="99"/>
  <c r="C1769" i="99"/>
  <c r="C1768" i="99"/>
  <c r="C1762" i="99"/>
  <c r="C1761" i="99"/>
  <c r="C1755" i="99"/>
  <c r="C1754" i="99"/>
  <c r="C1748" i="99"/>
  <c r="C1747" i="99"/>
  <c r="C1741" i="99"/>
  <c r="C1740" i="99"/>
  <c r="C1734" i="99"/>
  <c r="C1733" i="99"/>
  <c r="C1727" i="99"/>
  <c r="C1726" i="99"/>
  <c r="C1720" i="99"/>
  <c r="C1719" i="99"/>
  <c r="C1713" i="99"/>
  <c r="C1712" i="99"/>
  <c r="C1706" i="99"/>
  <c r="C1705" i="99"/>
  <c r="C1699" i="99"/>
  <c r="C1698" i="99"/>
  <c r="C1692" i="99"/>
  <c r="C1691" i="99"/>
  <c r="C1685" i="99"/>
  <c r="C1684" i="99"/>
  <c r="C1678" i="99"/>
  <c r="C1677" i="99"/>
  <c r="C1671" i="99"/>
  <c r="C1670" i="99"/>
  <c r="C1664" i="99"/>
  <c r="C1663" i="99"/>
  <c r="C1657" i="99"/>
  <c r="C1656" i="99"/>
  <c r="C1650" i="99"/>
  <c r="C1649" i="99"/>
  <c r="C1643" i="99"/>
  <c r="C1642" i="99"/>
  <c r="C1636" i="99"/>
  <c r="C1635" i="99"/>
  <c r="C1629" i="99"/>
  <c r="C1628" i="99"/>
  <c r="C1622" i="99"/>
  <c r="C1621" i="99"/>
  <c r="C1615" i="99"/>
  <c r="C1614" i="99"/>
  <c r="C1608" i="99"/>
  <c r="C1607" i="99"/>
  <c r="C1601" i="99"/>
  <c r="C1600" i="99"/>
  <c r="C1594" i="99"/>
  <c r="C1593" i="99"/>
  <c r="C1587" i="99"/>
  <c r="C1586" i="99"/>
  <c r="C1580" i="99"/>
  <c r="C1579" i="99"/>
  <c r="C1573" i="99"/>
  <c r="C1572" i="99"/>
  <c r="C1566" i="99"/>
  <c r="C1565" i="99"/>
  <c r="C1559" i="99"/>
  <c r="C1558" i="99"/>
  <c r="C1552" i="99"/>
  <c r="C1551" i="99"/>
  <c r="C1545" i="99"/>
  <c r="C1544" i="99"/>
  <c r="C1538" i="99"/>
  <c r="C1537" i="99"/>
  <c r="C1531" i="99"/>
  <c r="C1530" i="99"/>
  <c r="C1524" i="99"/>
  <c r="C1523" i="99"/>
  <c r="C1517" i="99"/>
  <c r="C1516" i="99"/>
  <c r="C1510" i="99"/>
  <c r="C1509" i="99"/>
  <c r="C1503" i="99"/>
  <c r="C1502" i="99"/>
  <c r="C1496" i="99"/>
  <c r="C1495" i="99"/>
  <c r="C1489" i="99"/>
  <c r="C1488" i="99"/>
  <c r="C1482" i="99"/>
  <c r="C1481" i="99"/>
  <c r="C1475" i="99"/>
  <c r="C1474" i="99"/>
  <c r="C1468" i="99"/>
  <c r="C1467" i="99"/>
  <c r="C1461" i="99"/>
  <c r="C1460" i="99"/>
  <c r="C1454" i="99"/>
  <c r="C1453" i="99"/>
  <c r="C1447" i="99"/>
  <c r="C1446" i="99"/>
  <c r="C1440" i="99"/>
  <c r="C1439" i="99"/>
  <c r="C1433" i="99"/>
  <c r="C1432" i="99"/>
  <c r="C1426" i="99"/>
  <c r="C1425" i="99"/>
  <c r="C1419" i="99"/>
  <c r="C1418" i="99"/>
  <c r="C1412" i="99"/>
  <c r="C1411" i="99"/>
  <c r="C1405" i="99"/>
  <c r="C1404" i="99"/>
  <c r="C1398" i="99"/>
  <c r="C1397" i="99"/>
  <c r="C1391" i="99"/>
  <c r="C1390" i="99"/>
  <c r="C1384" i="99"/>
  <c r="C1383" i="99"/>
  <c r="C1377" i="99"/>
  <c r="C1376" i="99"/>
  <c r="C1370" i="99"/>
  <c r="C1369" i="99"/>
  <c r="C1363" i="99"/>
  <c r="C1362" i="99"/>
  <c r="C1356" i="99"/>
  <c r="C1355" i="99"/>
  <c r="C1349" i="99"/>
  <c r="C1348" i="99"/>
  <c r="C1342" i="99"/>
  <c r="C1341" i="99"/>
  <c r="C1335" i="99"/>
  <c r="C1334" i="99"/>
  <c r="C1328" i="99"/>
  <c r="C1327" i="99"/>
  <c r="C1321" i="99"/>
  <c r="C1320" i="99"/>
  <c r="C1314" i="99"/>
  <c r="C1313" i="99"/>
  <c r="C1307" i="99"/>
  <c r="C1306" i="99"/>
  <c r="C1300" i="99"/>
  <c r="C1299" i="99"/>
  <c r="C1293" i="99"/>
  <c r="C1292" i="99"/>
  <c r="C1286" i="99"/>
  <c r="C1285" i="99"/>
  <c r="C1279" i="99"/>
  <c r="C1278" i="99"/>
  <c r="C1272" i="99"/>
  <c r="C1271" i="99"/>
  <c r="C1265" i="99"/>
  <c r="C1264" i="99"/>
  <c r="C1258" i="99"/>
  <c r="C1257" i="99"/>
  <c r="C1251" i="99"/>
  <c r="C1250" i="99"/>
  <c r="C1244" i="99"/>
  <c r="C1243" i="99"/>
  <c r="C1237" i="99"/>
  <c r="C1236" i="99"/>
  <c r="C1230" i="99"/>
  <c r="C1229" i="99"/>
  <c r="C1223" i="99"/>
  <c r="C1222" i="99"/>
  <c r="C1216" i="99"/>
  <c r="C1215" i="99"/>
  <c r="C1209" i="99"/>
  <c r="C1208" i="99"/>
  <c r="C1202" i="99"/>
  <c r="C1201" i="99"/>
  <c r="C1195" i="99"/>
  <c r="C1194" i="99"/>
  <c r="C1188" i="99"/>
  <c r="C1187" i="99"/>
  <c r="C1181" i="99"/>
  <c r="C1180" i="99"/>
  <c r="C1174" i="99"/>
  <c r="C1173" i="99"/>
  <c r="C1167" i="99"/>
  <c r="C1166" i="99"/>
  <c r="C1160" i="99"/>
  <c r="C1159" i="99"/>
  <c r="C1153" i="99"/>
  <c r="C1152" i="99"/>
  <c r="C1146" i="99"/>
  <c r="C1145" i="99"/>
  <c r="C1139" i="99"/>
  <c r="C1138" i="99"/>
  <c r="C1132" i="99"/>
  <c r="C1131" i="99"/>
  <c r="C1125" i="99"/>
  <c r="C1124" i="99"/>
  <c r="C1118" i="99"/>
  <c r="C1117" i="99"/>
  <c r="C1111" i="99"/>
  <c r="C1110" i="99"/>
  <c r="C1104" i="99"/>
  <c r="C1103" i="99"/>
  <c r="C1097" i="99"/>
  <c r="C1096" i="99"/>
  <c r="C1090" i="99"/>
  <c r="C1089" i="99"/>
  <c r="C1083" i="99"/>
  <c r="C1082" i="99"/>
  <c r="C1076" i="99"/>
  <c r="C1075" i="99"/>
  <c r="C1069" i="99"/>
  <c r="C1068" i="99"/>
  <c r="C1062" i="99"/>
  <c r="C1061" i="99"/>
  <c r="C1055" i="99"/>
  <c r="C1054" i="99"/>
  <c r="C1048" i="99"/>
  <c r="C1047" i="99"/>
  <c r="C1041" i="99"/>
  <c r="C1040" i="99"/>
  <c r="C1034" i="99"/>
  <c r="C1033" i="99"/>
  <c r="C1027" i="99"/>
  <c r="C1026" i="99"/>
  <c r="C1020" i="99"/>
  <c r="C1019" i="99"/>
  <c r="C1013" i="99"/>
  <c r="C1012" i="99"/>
  <c r="C1006" i="99"/>
  <c r="C1005" i="99"/>
  <c r="C999" i="99"/>
  <c r="C998" i="99"/>
  <c r="C992" i="99"/>
  <c r="C991" i="99"/>
  <c r="C985" i="99"/>
  <c r="C984" i="99"/>
  <c r="C978" i="99"/>
  <c r="C977" i="99"/>
  <c r="C971" i="99"/>
  <c r="C970" i="99"/>
  <c r="C964" i="99"/>
  <c r="C963" i="99"/>
  <c r="C957" i="99"/>
  <c r="C956" i="99"/>
  <c r="C950" i="99"/>
  <c r="C949" i="99"/>
  <c r="C943" i="99"/>
  <c r="C942" i="99"/>
  <c r="C936" i="99"/>
  <c r="C935" i="99"/>
  <c r="C929" i="99"/>
  <c r="C928" i="99"/>
  <c r="C922" i="99"/>
  <c r="C921" i="99"/>
  <c r="C915" i="99"/>
  <c r="C914" i="99"/>
  <c r="C908" i="99"/>
  <c r="C907" i="99"/>
  <c r="C901" i="99"/>
  <c r="C900" i="99"/>
  <c r="C894" i="99"/>
  <c r="C893" i="99"/>
  <c r="C887" i="99"/>
  <c r="C886" i="99"/>
  <c r="C880" i="99"/>
  <c r="C879" i="99"/>
  <c r="C873" i="99"/>
  <c r="C872" i="99"/>
  <c r="C866" i="99"/>
  <c r="C865" i="99"/>
  <c r="C859" i="99"/>
  <c r="C858" i="99"/>
  <c r="C852" i="99"/>
  <c r="C851" i="99"/>
  <c r="C845" i="99"/>
  <c r="C844" i="99"/>
  <c r="C838" i="99"/>
  <c r="C837" i="99"/>
  <c r="C831" i="99"/>
  <c r="C830" i="99"/>
  <c r="C824" i="99"/>
  <c r="C823" i="99"/>
  <c r="C817" i="99"/>
  <c r="C816" i="99"/>
  <c r="C810" i="99"/>
  <c r="C809" i="99"/>
  <c r="C803" i="99"/>
  <c r="C802" i="99"/>
  <c r="C796" i="99"/>
  <c r="C795" i="99"/>
  <c r="C789" i="99"/>
  <c r="C788" i="99"/>
  <c r="C782" i="99"/>
  <c r="C781" i="99"/>
  <c r="C775" i="99"/>
  <c r="C774" i="99"/>
  <c r="C768" i="99"/>
  <c r="C767" i="99"/>
  <c r="C761" i="99"/>
  <c r="C760" i="99"/>
  <c r="C754" i="99"/>
  <c r="C753" i="99"/>
  <c r="C747" i="99"/>
  <c r="C746" i="99"/>
  <c r="C740" i="99"/>
  <c r="C739" i="99"/>
  <c r="C733" i="99"/>
  <c r="C732" i="99"/>
  <c r="C726" i="99"/>
  <c r="C725" i="99"/>
  <c r="C719" i="99"/>
  <c r="C718" i="99"/>
  <c r="C712" i="99"/>
  <c r="C711" i="99"/>
  <c r="C705" i="99"/>
  <c r="C704" i="99"/>
  <c r="C698" i="99"/>
  <c r="C697" i="99"/>
  <c r="C691" i="99"/>
  <c r="C690" i="99"/>
  <c r="C684" i="99"/>
  <c r="C683" i="99"/>
  <c r="C677" i="99"/>
  <c r="C676" i="99"/>
  <c r="C670" i="99"/>
  <c r="C669" i="99"/>
  <c r="C663" i="99"/>
  <c r="C662" i="99"/>
  <c r="C656" i="99"/>
  <c r="C655" i="99"/>
  <c r="C649" i="99"/>
  <c r="C648" i="99"/>
  <c r="C642" i="99"/>
  <c r="C641" i="99"/>
  <c r="C635" i="99"/>
  <c r="C634" i="99"/>
  <c r="C628" i="99"/>
  <c r="C627" i="99"/>
  <c r="C621" i="99"/>
  <c r="C620" i="99"/>
  <c r="C614" i="99"/>
  <c r="C613" i="99"/>
  <c r="C607" i="99"/>
  <c r="C606" i="99"/>
  <c r="C600" i="99"/>
  <c r="C599" i="99"/>
  <c r="C593" i="99"/>
  <c r="C592" i="99"/>
  <c r="C586" i="99"/>
  <c r="C585" i="99"/>
  <c r="C579" i="99"/>
  <c r="C578" i="99"/>
  <c r="C572" i="99"/>
  <c r="C571" i="99"/>
  <c r="C565" i="99"/>
  <c r="C564" i="99"/>
  <c r="C558" i="99"/>
  <c r="C557" i="99"/>
  <c r="C551" i="99"/>
  <c r="C550" i="99"/>
  <c r="C544" i="99"/>
  <c r="C543" i="99"/>
  <c r="C537" i="99"/>
  <c r="C536" i="99"/>
  <c r="C530" i="99"/>
  <c r="C529" i="99"/>
  <c r="C523" i="99"/>
  <c r="C522" i="99"/>
  <c r="C516" i="99"/>
  <c r="C515" i="99"/>
  <c r="C509" i="99"/>
  <c r="C508" i="99"/>
  <c r="C502" i="99"/>
  <c r="C501" i="99"/>
  <c r="C495" i="99"/>
  <c r="C494" i="99"/>
  <c r="C488" i="99"/>
  <c r="C487" i="99"/>
  <c r="C481" i="99"/>
  <c r="C480" i="99"/>
  <c r="C474" i="99"/>
  <c r="C473" i="99"/>
  <c r="C467" i="99"/>
  <c r="C466" i="99"/>
  <c r="C460" i="99"/>
  <c r="C459" i="99"/>
  <c r="C403" i="99"/>
  <c r="C404" i="99"/>
  <c r="C410" i="99"/>
  <c r="C411" i="99"/>
  <c r="C453" i="99"/>
  <c r="C452" i="99"/>
  <c r="C446" i="99"/>
  <c r="C445" i="99"/>
  <c r="C439" i="99"/>
  <c r="C438" i="99"/>
  <c r="C432" i="99"/>
  <c r="C431" i="99"/>
  <c r="C425" i="99"/>
  <c r="C424" i="99"/>
  <c r="C418" i="99"/>
  <c r="C417" i="99"/>
  <c r="C397" i="99"/>
  <c r="C396" i="99"/>
  <c r="C382" i="99"/>
  <c r="C381" i="99"/>
  <c r="C377" i="99"/>
  <c r="A370" i="99" s="1"/>
  <c r="C364" i="99"/>
  <c r="C363" i="99"/>
  <c r="C359" i="99"/>
  <c r="A358" i="99" s="1"/>
  <c r="C346" i="99"/>
  <c r="C345" i="99"/>
  <c r="C341" i="99"/>
  <c r="C328" i="99"/>
  <c r="C327" i="99"/>
  <c r="C323" i="99"/>
  <c r="A317" i="99" s="1"/>
  <c r="C310" i="99"/>
  <c r="C309" i="99"/>
  <c r="C305" i="99"/>
  <c r="A314" i="99" s="1"/>
  <c r="C387" i="99"/>
  <c r="C369" i="99"/>
  <c r="C351" i="99"/>
  <c r="C333" i="99"/>
  <c r="C315" i="99"/>
  <c r="C297" i="99"/>
  <c r="C292" i="99"/>
  <c r="C291" i="99"/>
  <c r="C287" i="99"/>
  <c r="A284" i="99" s="1"/>
  <c r="C279" i="99"/>
  <c r="C274" i="99"/>
  <c r="C273" i="99"/>
  <c r="C269" i="99"/>
  <c r="A278" i="99" s="1"/>
  <c r="C261" i="99"/>
  <c r="C256" i="99"/>
  <c r="C255" i="99"/>
  <c r="C251" i="99"/>
  <c r="A246" i="99" s="1"/>
  <c r="C243" i="99"/>
  <c r="C238" i="99"/>
  <c r="C237" i="99"/>
  <c r="C233" i="99"/>
  <c r="A226" i="99" s="1"/>
  <c r="C225" i="99"/>
  <c r="C220" i="99"/>
  <c r="C219" i="99"/>
  <c r="C215" i="99"/>
  <c r="A214" i="99" s="1"/>
  <c r="C178" i="99"/>
  <c r="C177" i="99"/>
  <c r="C176" i="99"/>
  <c r="C207" i="99"/>
  <c r="C206" i="99"/>
  <c r="C205" i="99"/>
  <c r="C204" i="99"/>
  <c r="C203" i="99"/>
  <c r="C198" i="99"/>
  <c r="C197" i="99"/>
  <c r="C196" i="99"/>
  <c r="C195" i="99"/>
  <c r="C194" i="99"/>
  <c r="C193" i="99"/>
  <c r="C192" i="99"/>
  <c r="C191" i="99"/>
  <c r="C190" i="99"/>
  <c r="C189" i="99"/>
  <c r="C188" i="99"/>
  <c r="C187" i="99"/>
  <c r="C186" i="99"/>
  <c r="C185" i="99"/>
  <c r="C184" i="99"/>
  <c r="C183" i="99"/>
  <c r="C182" i="99"/>
  <c r="C181" i="99"/>
  <c r="C180" i="99"/>
  <c r="C179" i="99"/>
  <c r="C170" i="99"/>
  <c r="C169" i="99"/>
  <c r="C168" i="99"/>
  <c r="C164" i="99"/>
  <c r="C163" i="99"/>
  <c r="C162" i="99"/>
  <c r="C161" i="99"/>
  <c r="C160" i="99"/>
  <c r="C159" i="99"/>
  <c r="C158" i="99"/>
  <c r="C157" i="99"/>
  <c r="C156" i="99"/>
  <c r="C155" i="99"/>
  <c r="C154" i="99"/>
  <c r="C153" i="99"/>
  <c r="C152" i="99"/>
  <c r="C151" i="99"/>
  <c r="C150" i="99"/>
  <c r="C149" i="99"/>
  <c r="C148" i="99"/>
  <c r="C147" i="99"/>
  <c r="C146" i="99"/>
  <c r="C145" i="99"/>
  <c r="C144" i="99"/>
  <c r="C143" i="99"/>
  <c r="C142" i="99"/>
  <c r="C141" i="99"/>
  <c r="C140" i="99"/>
  <c r="C139" i="99"/>
  <c r="C138" i="99"/>
  <c r="C137" i="99"/>
  <c r="C136" i="99"/>
  <c r="C135" i="99"/>
  <c r="C134" i="99"/>
  <c r="C133" i="99"/>
  <c r="C132" i="99"/>
  <c r="C131" i="99"/>
  <c r="C130" i="99"/>
  <c r="C129" i="99"/>
  <c r="C128" i="99"/>
  <c r="C2" i="99"/>
  <c r="C36" i="99"/>
  <c r="C43" i="99"/>
  <c r="C44" i="99"/>
  <c r="C46" i="99"/>
  <c r="C48" i="99"/>
  <c r="C64" i="99"/>
  <c r="C71" i="99"/>
  <c r="C78" i="99"/>
  <c r="C85" i="99"/>
  <c r="C93" i="99"/>
  <c r="C101" i="99"/>
  <c r="C109" i="99"/>
  <c r="C117" i="99"/>
  <c r="C125" i="99"/>
  <c r="C126" i="99"/>
  <c r="C127" i="99" a="1"/>
  <c r="C127" i="99" s="1"/>
  <c r="C1812" i="99" s="1"/>
  <c r="C172" i="99"/>
  <c r="C173" i="99"/>
  <c r="C175" i="99"/>
  <c r="C209" i="99"/>
  <c r="C210" i="99"/>
  <c r="C227" i="99"/>
  <c r="C228" i="99"/>
  <c r="C245" i="99"/>
  <c r="C246" i="99"/>
  <c r="C263" i="99"/>
  <c r="C264" i="99"/>
  <c r="C281" i="99"/>
  <c r="C282" i="99"/>
  <c r="C299" i="99"/>
  <c r="C300" i="99"/>
  <c r="C317" i="99"/>
  <c r="C318" i="99"/>
  <c r="C335" i="99"/>
  <c r="C336" i="99"/>
  <c r="C353" i="99"/>
  <c r="C354" i="99"/>
  <c r="C371" i="99"/>
  <c r="C372" i="99"/>
  <c r="C389" i="99"/>
  <c r="C390" i="99"/>
  <c r="L36" i="87"/>
  <c r="L35" i="87"/>
  <c r="L34" i="87"/>
  <c r="L33" i="87"/>
  <c r="L32" i="87"/>
  <c r="L158" i="79"/>
  <c r="L157" i="79"/>
  <c r="L156" i="79"/>
  <c r="L155" i="79"/>
  <c r="L154" i="79"/>
  <c r="C9" i="55"/>
  <c r="C8" i="15"/>
  <c r="C6" i="55"/>
  <c r="H6" i="55"/>
  <c r="H6" i="15"/>
  <c r="C6" i="15"/>
  <c r="P33" i="87"/>
  <c r="C332" i="99" s="1"/>
  <c r="P35" i="87"/>
  <c r="C368" i="99" s="1"/>
  <c r="P36" i="87"/>
  <c r="C386" i="99" s="1"/>
  <c r="P155" i="79"/>
  <c r="C242" i="99" s="1"/>
  <c r="P157" i="79"/>
  <c r="C278" i="99" s="1"/>
  <c r="P158" i="79"/>
  <c r="C296" i="99" s="1"/>
  <c r="A1860" i="99" l="1"/>
  <c r="A2115" i="99"/>
  <c r="A1807" i="99"/>
  <c r="A2059" i="99"/>
  <c r="A1855" i="99"/>
  <c r="A2078" i="99"/>
  <c r="A1915" i="99"/>
  <c r="A2281" i="99"/>
  <c r="A1982" i="99"/>
  <c r="A2345" i="99"/>
  <c r="A2004" i="99"/>
  <c r="A2449" i="99"/>
  <c r="A2007" i="99"/>
  <c r="A2055" i="99"/>
  <c r="A2599" i="99"/>
  <c r="A1791" i="99"/>
  <c r="A2100" i="99"/>
  <c r="A1812" i="99"/>
  <c r="A1862" i="99"/>
  <c r="A1916" i="99"/>
  <c r="A1966" i="99"/>
  <c r="A2012" i="99"/>
  <c r="A2068" i="99"/>
  <c r="A2116" i="99"/>
  <c r="A2171" i="99"/>
  <c r="A2323" i="99"/>
  <c r="A2460" i="99"/>
  <c r="A2628" i="99"/>
  <c r="A1958" i="99"/>
  <c r="A2158" i="99"/>
  <c r="A1815" i="99"/>
  <c r="A1875" i="99"/>
  <c r="A1919" i="99"/>
  <c r="A1971" i="99"/>
  <c r="A2027" i="99"/>
  <c r="A2070" i="99"/>
  <c r="A2119" i="99"/>
  <c r="A2172" i="99"/>
  <c r="A2337" i="99"/>
  <c r="A2983" i="99"/>
  <c r="A1819" i="99"/>
  <c r="A1878" i="99"/>
  <c r="A1932" i="99"/>
  <c r="A2028" i="99"/>
  <c r="A2124" i="99"/>
  <c r="A2209" i="99"/>
  <c r="A2492" i="99"/>
  <c r="A1831" i="99"/>
  <c r="A1892" i="99"/>
  <c r="A1934" i="99"/>
  <c r="A1987" i="99"/>
  <c r="A2031" i="99"/>
  <c r="A2083" i="99"/>
  <c r="A2139" i="99"/>
  <c r="A2363" i="99"/>
  <c r="A2505" i="99"/>
  <c r="A2731" i="99"/>
  <c r="A3067" i="99"/>
  <c r="A1902" i="99"/>
  <c r="A2156" i="99"/>
  <c r="A1835" i="99"/>
  <c r="A1894" i="99"/>
  <c r="A1943" i="99"/>
  <c r="A1988" i="99"/>
  <c r="A2044" i="99"/>
  <c r="A2094" i="99"/>
  <c r="A2140" i="99"/>
  <c r="A2228" i="99"/>
  <c r="A2516" i="99"/>
  <c r="A2756" i="99"/>
  <c r="A1956" i="99"/>
  <c r="A2409" i="99"/>
  <c r="A1788" i="99"/>
  <c r="A1838" i="99"/>
  <c r="A1900" i="99"/>
  <c r="A1947" i="99"/>
  <c r="A2003" i="99"/>
  <c r="A2046" i="99"/>
  <c r="A2099" i="99"/>
  <c r="A2143" i="99"/>
  <c r="A2839" i="99"/>
  <c r="A1790" i="99"/>
  <c r="A1814" i="99"/>
  <c r="A1836" i="99"/>
  <c r="A1859" i="99"/>
  <c r="A1876" i="99"/>
  <c r="A1895" i="99"/>
  <c r="A1918" i="99"/>
  <c r="A1942" i="99"/>
  <c r="A1959" i="99"/>
  <c r="A1983" i="99"/>
  <c r="A2006" i="99"/>
  <c r="A2030" i="99"/>
  <c r="A2054" i="99"/>
  <c r="A2071" i="99"/>
  <c r="A2095" i="99"/>
  <c r="A2118" i="99"/>
  <c r="A2142" i="99"/>
  <c r="A2168" i="99"/>
  <c r="A2276" i="99"/>
  <c r="A2340" i="99"/>
  <c r="A2401" i="99"/>
  <c r="A2451" i="99"/>
  <c r="A2507" i="99"/>
  <c r="A1798" i="99"/>
  <c r="A1839" i="99"/>
  <c r="A1879" i="99"/>
  <c r="A1924" i="99"/>
  <c r="A2036" i="99"/>
  <c r="A2148" i="99"/>
  <c r="A2235" i="99"/>
  <c r="A1803" i="99"/>
  <c r="A1820" i="99"/>
  <c r="A1844" i="99"/>
  <c r="A1863" i="99"/>
  <c r="A1886" i="99"/>
  <c r="A1903" i="99"/>
  <c r="A1926" i="99"/>
  <c r="A1948" i="99"/>
  <c r="A1972" i="99"/>
  <c r="A1990" i="99"/>
  <c r="A2014" i="99"/>
  <c r="A2038" i="99"/>
  <c r="A2060" i="99"/>
  <c r="A2084" i="99"/>
  <c r="A2102" i="99"/>
  <c r="A2126" i="99"/>
  <c r="A2150" i="99"/>
  <c r="A2299" i="99"/>
  <c r="A2419" i="99"/>
  <c r="A2468" i="99"/>
  <c r="A2644" i="99"/>
  <c r="A1804" i="99"/>
  <c r="A1822" i="99"/>
  <c r="A1846" i="99"/>
  <c r="A1868" i="99"/>
  <c r="A1887" i="99"/>
  <c r="A1910" i="99"/>
  <c r="A1927" i="99"/>
  <c r="A1950" i="99"/>
  <c r="A1974" i="99"/>
  <c r="A1998" i="99"/>
  <c r="A2015" i="99"/>
  <c r="A2039" i="99"/>
  <c r="A2062" i="99"/>
  <c r="A2086" i="99"/>
  <c r="A2110" i="99"/>
  <c r="A2127" i="99"/>
  <c r="A2151" i="99"/>
  <c r="A2193" i="99"/>
  <c r="A2251" i="99"/>
  <c r="A2315" i="99"/>
  <c r="A2377" i="99"/>
  <c r="A2484" i="99"/>
  <c r="A2555" i="99"/>
  <c r="A2903" i="99"/>
  <c r="A3015" i="99"/>
  <c r="A3156" i="99"/>
  <c r="A1806" i="99"/>
  <c r="A1830" i="99"/>
  <c r="A1847" i="99"/>
  <c r="A1870" i="99"/>
  <c r="A1891" i="99"/>
  <c r="A1911" i="99"/>
  <c r="A1931" i="99"/>
  <c r="A1951" i="99"/>
  <c r="A1975" i="99"/>
  <c r="A1999" i="99"/>
  <c r="A2022" i="99"/>
  <c r="A2043" i="99"/>
  <c r="A2063" i="99"/>
  <c r="A2087" i="99"/>
  <c r="A2111" i="99"/>
  <c r="A2134" i="99"/>
  <c r="A2155" i="99"/>
  <c r="A2195" i="99"/>
  <c r="A2257" i="99"/>
  <c r="A2427" i="99"/>
  <c r="A3028" i="99"/>
  <c r="A1854" i="99"/>
  <c r="A1871" i="99"/>
  <c r="A1980" i="99"/>
  <c r="A2092" i="99"/>
  <c r="A2259" i="99"/>
  <c r="A2385" i="99"/>
  <c r="A2428" i="99"/>
  <c r="A2683" i="99"/>
  <c r="A2820" i="99"/>
  <c r="A2932" i="99"/>
  <c r="A1796" i="99"/>
  <c r="A1828" i="99"/>
  <c r="A1852" i="99"/>
  <c r="A1884" i="99"/>
  <c r="A1908" i="99"/>
  <c r="A1940" i="99"/>
  <c r="A1964" i="99"/>
  <c r="A1996" i="99"/>
  <c r="A2020" i="99"/>
  <c r="A2052" i="99"/>
  <c r="A2076" i="99"/>
  <c r="A2108" i="99"/>
  <c r="A2132" i="99"/>
  <c r="A2187" i="99"/>
  <c r="A2273" i="99"/>
  <c r="A2356" i="99"/>
  <c r="A2443" i="99"/>
  <c r="A2804" i="99"/>
  <c r="A2887" i="99"/>
  <c r="A2184" i="99"/>
  <c r="A2183" i="99"/>
  <c r="A2182" i="99"/>
  <c r="A2181" i="99"/>
  <c r="A2186" i="99"/>
  <c r="A2208" i="99"/>
  <c r="A2214" i="99"/>
  <c r="A2213" i="99"/>
  <c r="A2210" i="99"/>
  <c r="A2240" i="99"/>
  <c r="A2239" i="99"/>
  <c r="A2238" i="99"/>
  <c r="A2237" i="99"/>
  <c r="A2242" i="99"/>
  <c r="A2264" i="99"/>
  <c r="A2270" i="99"/>
  <c r="A2269" i="99"/>
  <c r="A2266" i="99"/>
  <c r="A2296" i="99"/>
  <c r="A2295" i="99"/>
  <c r="A2294" i="99"/>
  <c r="A2293" i="99"/>
  <c r="A2298" i="99"/>
  <c r="A2320" i="99"/>
  <c r="A2326" i="99"/>
  <c r="A2325" i="99"/>
  <c r="A2322" i="99"/>
  <c r="A2352" i="99"/>
  <c r="A2351" i="99"/>
  <c r="A2350" i="99"/>
  <c r="A2349" i="99"/>
  <c r="A2354" i="99"/>
  <c r="A2376" i="99"/>
  <c r="A2382" i="99"/>
  <c r="A2381" i="99"/>
  <c r="A2378" i="99"/>
  <c r="A2408" i="99"/>
  <c r="A2407" i="99"/>
  <c r="A2406" i="99"/>
  <c r="A2405" i="99"/>
  <c r="A2410" i="99"/>
  <c r="A2432" i="99"/>
  <c r="A2438" i="99"/>
  <c r="A2437" i="99"/>
  <c r="A2434" i="99"/>
  <c r="A2464" i="99"/>
  <c r="A2463" i="99"/>
  <c r="A2462" i="99"/>
  <c r="A2461" i="99"/>
  <c r="A2466" i="99"/>
  <c r="A2488" i="99"/>
  <c r="A2494" i="99"/>
  <c r="A2493" i="99"/>
  <c r="A2490" i="99"/>
  <c r="A2522" i="99"/>
  <c r="A2521" i="99"/>
  <c r="A2520" i="99"/>
  <c r="A2517" i="99"/>
  <c r="A2518" i="99"/>
  <c r="A2546" i="99"/>
  <c r="A2545" i="99"/>
  <c r="A2544" i="99"/>
  <c r="A2549" i="99"/>
  <c r="A2547" i="99"/>
  <c r="A2550" i="99"/>
  <c r="A2578" i="99"/>
  <c r="A2577" i="99"/>
  <c r="A2576" i="99"/>
  <c r="A2573" i="99"/>
  <c r="A2575" i="99"/>
  <c r="A2574" i="99"/>
  <c r="A2572" i="99"/>
  <c r="A2602" i="99"/>
  <c r="A2601" i="99"/>
  <c r="A2600" i="99"/>
  <c r="A2605" i="99"/>
  <c r="A2606" i="99"/>
  <c r="A2604" i="99"/>
  <c r="A2634" i="99"/>
  <c r="A2633" i="99"/>
  <c r="A2632" i="99"/>
  <c r="A2629" i="99"/>
  <c r="A2630" i="99"/>
  <c r="A2658" i="99"/>
  <c r="A2657" i="99"/>
  <c r="A2656" i="99"/>
  <c r="A2661" i="99"/>
  <c r="A2659" i="99"/>
  <c r="A2662" i="99"/>
  <c r="A2690" i="99"/>
  <c r="A2689" i="99"/>
  <c r="A2688" i="99"/>
  <c r="A2685" i="99"/>
  <c r="A2687" i="99"/>
  <c r="A2686" i="99"/>
  <c r="A2684" i="99"/>
  <c r="A2714" i="99"/>
  <c r="A2713" i="99"/>
  <c r="A2712" i="99"/>
  <c r="A2717" i="99"/>
  <c r="A2718" i="99"/>
  <c r="A2716" i="99"/>
  <c r="A2746" i="99"/>
  <c r="A2745" i="99"/>
  <c r="A2744" i="99"/>
  <c r="A2741" i="99"/>
  <c r="A2742" i="99"/>
  <c r="A2770" i="99"/>
  <c r="A2769" i="99"/>
  <c r="A2768" i="99"/>
  <c r="A2773" i="99"/>
  <c r="A2771" i="99"/>
  <c r="A2774" i="99"/>
  <c r="A2802" i="99"/>
  <c r="A2801" i="99"/>
  <c r="A2800" i="99"/>
  <c r="A2797" i="99"/>
  <c r="A2799" i="99"/>
  <c r="A2798" i="99"/>
  <c r="A2796" i="99"/>
  <c r="A2826" i="99"/>
  <c r="A2825" i="99"/>
  <c r="A2824" i="99"/>
  <c r="A2829" i="99"/>
  <c r="A2830" i="99"/>
  <c r="A2828" i="99"/>
  <c r="A2858" i="99"/>
  <c r="A2857" i="99"/>
  <c r="A2856" i="99"/>
  <c r="A2853" i="99"/>
  <c r="A2854" i="99"/>
  <c r="A2882" i="99"/>
  <c r="A2881" i="99"/>
  <c r="A2880" i="99"/>
  <c r="A2885" i="99"/>
  <c r="A2883" i="99"/>
  <c r="A2886" i="99"/>
  <c r="A2914" i="99"/>
  <c r="A2913" i="99"/>
  <c r="A2912" i="99"/>
  <c r="A2909" i="99"/>
  <c r="A2911" i="99"/>
  <c r="A2910" i="99"/>
  <c r="A2908" i="99"/>
  <c r="A2938" i="99"/>
  <c r="A2937" i="99"/>
  <c r="A2936" i="99"/>
  <c r="A2941" i="99"/>
  <c r="A2942" i="99"/>
  <c r="A2940" i="99"/>
  <c r="A2970" i="99"/>
  <c r="A2969" i="99"/>
  <c r="A2968" i="99"/>
  <c r="A2965" i="99"/>
  <c r="A2966" i="99"/>
  <c r="A2994" i="99"/>
  <c r="A2993" i="99"/>
  <c r="A2992" i="99"/>
  <c r="A2997" i="99"/>
  <c r="A2995" i="99"/>
  <c r="A2998" i="99"/>
  <c r="A3026" i="99"/>
  <c r="A3025" i="99"/>
  <c r="A3024" i="99"/>
  <c r="A3021" i="99"/>
  <c r="A3023" i="99"/>
  <c r="A3022" i="99"/>
  <c r="A3020" i="99"/>
  <c r="A3050" i="99"/>
  <c r="A3049" i="99"/>
  <c r="A3048" i="99"/>
  <c r="A3053" i="99"/>
  <c r="A3054" i="99"/>
  <c r="A3052" i="99"/>
  <c r="A3082" i="99"/>
  <c r="A3081" i="99"/>
  <c r="A3080" i="99"/>
  <c r="A3077" i="99"/>
  <c r="A3078" i="99"/>
  <c r="A3106" i="99"/>
  <c r="A3105" i="99"/>
  <c r="A3104" i="99"/>
  <c r="A3109" i="99"/>
  <c r="A3107" i="99"/>
  <c r="A3110" i="99"/>
  <c r="A3138" i="99"/>
  <c r="A3137" i="99"/>
  <c r="A3136" i="99"/>
  <c r="A3133" i="99"/>
  <c r="A3135" i="99"/>
  <c r="A3134" i="99"/>
  <c r="A3132" i="99"/>
  <c r="A3162" i="99"/>
  <c r="A3161" i="99"/>
  <c r="A3160" i="99"/>
  <c r="A3165" i="99"/>
  <c r="A3166" i="99"/>
  <c r="A3164" i="99"/>
  <c r="A1789" i="99"/>
  <c r="A1797" i="99"/>
  <c r="A1805" i="99"/>
  <c r="A1813" i="99"/>
  <c r="A1821" i="99"/>
  <c r="A1829" i="99"/>
  <c r="A1837" i="99"/>
  <c r="A1845" i="99"/>
  <c r="A1853" i="99"/>
  <c r="A1861" i="99"/>
  <c r="A1869" i="99"/>
  <c r="A1877" i="99"/>
  <c r="A1885" i="99"/>
  <c r="A1893" i="99"/>
  <c r="A1901" i="99"/>
  <c r="A1909" i="99"/>
  <c r="A1917" i="99"/>
  <c r="A1925" i="99"/>
  <c r="A1933" i="99"/>
  <c r="A1941" i="99"/>
  <c r="A1949" i="99"/>
  <c r="A1957" i="99"/>
  <c r="A1965" i="99"/>
  <c r="A1973" i="99"/>
  <c r="A1981" i="99"/>
  <c r="A1989" i="99"/>
  <c r="A1997" i="99"/>
  <c r="A2005" i="99"/>
  <c r="A2013" i="99"/>
  <c r="A2021" i="99"/>
  <c r="A2029" i="99"/>
  <c r="A2037" i="99"/>
  <c r="A2045" i="99"/>
  <c r="A2053" i="99"/>
  <c r="A2061" i="99"/>
  <c r="A2069" i="99"/>
  <c r="A2077" i="99"/>
  <c r="A2085" i="99"/>
  <c r="A2093" i="99"/>
  <c r="A2101" i="99"/>
  <c r="A2109" i="99"/>
  <c r="A2117" i="99"/>
  <c r="A2125" i="99"/>
  <c r="A2133" i="99"/>
  <c r="A2141" i="99"/>
  <c r="A2149" i="99"/>
  <c r="A2157" i="99"/>
  <c r="A2211" i="99"/>
  <c r="A2297" i="99"/>
  <c r="A2380" i="99"/>
  <c r="A2489" i="99"/>
  <c r="A2852" i="99"/>
  <c r="A3108" i="99"/>
  <c r="A2192" i="99"/>
  <c r="A2191" i="99"/>
  <c r="A2190" i="99"/>
  <c r="A2189" i="99"/>
  <c r="A2248" i="99"/>
  <c r="A2247" i="99"/>
  <c r="A2246" i="99"/>
  <c r="A2245" i="99"/>
  <c r="A2272" i="99"/>
  <c r="A2271" i="99"/>
  <c r="A2277" i="99"/>
  <c r="A2274" i="99"/>
  <c r="A2360" i="99"/>
  <c r="A2359" i="99"/>
  <c r="A2358" i="99"/>
  <c r="A2357" i="99"/>
  <c r="A2416" i="99"/>
  <c r="A2415" i="99"/>
  <c r="A2414" i="99"/>
  <c r="A2413" i="99"/>
  <c r="A2472" i="99"/>
  <c r="A2471" i="99"/>
  <c r="A2470" i="99"/>
  <c r="A2469" i="99"/>
  <c r="A2529" i="99"/>
  <c r="A2528" i="99"/>
  <c r="A2525" i="99"/>
  <c r="A2527" i="99"/>
  <c r="A2526" i="99"/>
  <c r="A2524" i="99"/>
  <c r="A2585" i="99"/>
  <c r="A2584" i="99"/>
  <c r="A2581" i="99"/>
  <c r="A2579" i="99"/>
  <c r="A2582" i="99"/>
  <c r="A2641" i="99"/>
  <c r="A2640" i="99"/>
  <c r="A2637" i="99"/>
  <c r="A2639" i="99"/>
  <c r="A2638" i="99"/>
  <c r="A2636" i="99"/>
  <c r="A2697" i="99"/>
  <c r="A2696" i="99"/>
  <c r="A2693" i="99"/>
  <c r="A2691" i="99"/>
  <c r="A2694" i="99"/>
  <c r="A2722" i="99"/>
  <c r="A2721" i="99"/>
  <c r="A2720" i="99"/>
  <c r="A2725" i="99"/>
  <c r="A2723" i="99"/>
  <c r="A2719" i="99"/>
  <c r="A2778" i="99"/>
  <c r="A2777" i="99"/>
  <c r="A2776" i="99"/>
  <c r="A2781" i="99"/>
  <c r="A2780" i="99"/>
  <c r="A2834" i="99"/>
  <c r="A2833" i="99"/>
  <c r="A2832" i="99"/>
  <c r="A2837" i="99"/>
  <c r="A2835" i="99"/>
  <c r="A2831" i="99"/>
  <c r="A2890" i="99"/>
  <c r="A2889" i="99"/>
  <c r="A2888" i="99"/>
  <c r="A2893" i="99"/>
  <c r="A2892" i="99"/>
  <c r="A2946" i="99"/>
  <c r="A2945" i="99"/>
  <c r="A2944" i="99"/>
  <c r="A2949" i="99"/>
  <c r="A2947" i="99"/>
  <c r="A2943" i="99"/>
  <c r="A3002" i="99"/>
  <c r="A3001" i="99"/>
  <c r="A3000" i="99"/>
  <c r="A3005" i="99"/>
  <c r="A3004" i="99"/>
  <c r="A3089" i="99"/>
  <c r="A3088" i="99"/>
  <c r="A3085" i="99"/>
  <c r="A3087" i="99"/>
  <c r="A3086" i="99"/>
  <c r="A3084" i="99"/>
  <c r="A1967" i="99"/>
  <c r="A1991" i="99"/>
  <c r="A2023" i="99"/>
  <c r="A2079" i="99"/>
  <c r="A2160" i="99"/>
  <c r="A2387" i="99"/>
  <c r="A2473" i="99"/>
  <c r="A2775" i="99"/>
  <c r="A2948" i="99"/>
  <c r="A1792" i="99"/>
  <c r="A1800" i="99"/>
  <c r="A1808" i="99"/>
  <c r="A1816" i="99"/>
  <c r="A1824" i="99"/>
  <c r="A1832" i="99"/>
  <c r="A1840" i="99"/>
  <c r="A1848" i="99"/>
  <c r="A1856" i="99"/>
  <c r="A1864" i="99"/>
  <c r="A1872" i="99"/>
  <c r="A1880" i="99"/>
  <c r="A1888" i="99"/>
  <c r="A1896" i="99"/>
  <c r="A1904" i="99"/>
  <c r="A1912" i="99"/>
  <c r="A1920" i="99"/>
  <c r="A1928" i="99"/>
  <c r="A1936" i="99"/>
  <c r="A1944" i="99"/>
  <c r="A1952" i="99"/>
  <c r="A1960" i="99"/>
  <c r="A1968" i="99"/>
  <c r="A1976" i="99"/>
  <c r="A1984" i="99"/>
  <c r="A1992" i="99"/>
  <c r="A2000" i="99"/>
  <c r="A2008" i="99"/>
  <c r="A2016" i="99"/>
  <c r="A2024" i="99"/>
  <c r="A2032" i="99"/>
  <c r="A2040" i="99"/>
  <c r="A2048" i="99"/>
  <c r="A2056" i="99"/>
  <c r="A2064" i="99"/>
  <c r="A2072" i="99"/>
  <c r="A2080" i="99"/>
  <c r="A2088" i="99"/>
  <c r="A2096" i="99"/>
  <c r="A2104" i="99"/>
  <c r="A2112" i="99"/>
  <c r="A2120" i="99"/>
  <c r="A2128" i="99"/>
  <c r="A2136" i="99"/>
  <c r="A2144" i="99"/>
  <c r="A2152" i="99"/>
  <c r="A2177" i="99"/>
  <c r="A2219" i="99"/>
  <c r="A2241" i="99"/>
  <c r="A2324" i="99"/>
  <c r="A2369" i="99"/>
  <c r="A2411" i="99"/>
  <c r="A2433" i="99"/>
  <c r="A2497" i="99"/>
  <c r="A2523" i="99"/>
  <c r="A2567" i="99"/>
  <c r="A2695" i="99"/>
  <c r="A2740" i="99"/>
  <c r="A2779" i="99"/>
  <c r="A2996" i="99"/>
  <c r="A3079" i="99"/>
  <c r="A3163" i="99"/>
  <c r="A2159" i="99"/>
  <c r="A2165" i="99"/>
  <c r="A2167" i="99"/>
  <c r="A2166" i="99"/>
  <c r="A2170" i="99"/>
  <c r="A2200" i="99"/>
  <c r="A2199" i="99"/>
  <c r="A2198" i="99"/>
  <c r="A2197" i="99"/>
  <c r="A2194" i="99"/>
  <c r="A2224" i="99"/>
  <c r="A2223" i="99"/>
  <c r="A2222" i="99"/>
  <c r="A2226" i="99"/>
  <c r="A2256" i="99"/>
  <c r="A2255" i="99"/>
  <c r="A2254" i="99"/>
  <c r="A2253" i="99"/>
  <c r="A2250" i="99"/>
  <c r="A2280" i="99"/>
  <c r="A2279" i="99"/>
  <c r="A2278" i="99"/>
  <c r="A2282" i="99"/>
  <c r="A2312" i="99"/>
  <c r="A2311" i="99"/>
  <c r="A2310" i="99"/>
  <c r="A2309" i="99"/>
  <c r="A2306" i="99"/>
  <c r="A2336" i="99"/>
  <c r="A2335" i="99"/>
  <c r="A2334" i="99"/>
  <c r="A2338" i="99"/>
  <c r="A2368" i="99"/>
  <c r="A2367" i="99"/>
  <c r="A2366" i="99"/>
  <c r="A2365" i="99"/>
  <c r="A2362" i="99"/>
  <c r="A2392" i="99"/>
  <c r="A2391" i="99"/>
  <c r="A2390" i="99"/>
  <c r="A2394" i="99"/>
  <c r="A2424" i="99"/>
  <c r="A2423" i="99"/>
  <c r="A2422" i="99"/>
  <c r="A2421" i="99"/>
  <c r="A2418" i="99"/>
  <c r="A2448" i="99"/>
  <c r="A2447" i="99"/>
  <c r="A2446" i="99"/>
  <c r="A2450" i="99"/>
  <c r="A2480" i="99"/>
  <c r="A2479" i="99"/>
  <c r="A2478" i="99"/>
  <c r="A2477" i="99"/>
  <c r="A2474" i="99"/>
  <c r="A2504" i="99"/>
  <c r="A2503" i="99"/>
  <c r="A2502" i="99"/>
  <c r="A2506" i="99"/>
  <c r="A2530" i="99"/>
  <c r="A2536" i="99"/>
  <c r="A2533" i="99"/>
  <c r="A2531" i="99"/>
  <c r="A2534" i="99"/>
  <c r="A2562" i="99"/>
  <c r="A2561" i="99"/>
  <c r="A2560" i="99"/>
  <c r="A2563" i="99"/>
  <c r="A2559" i="99"/>
  <c r="A2558" i="99"/>
  <c r="A2586" i="99"/>
  <c r="A2592" i="99"/>
  <c r="A2589" i="99"/>
  <c r="A2591" i="99"/>
  <c r="A2590" i="99"/>
  <c r="A2588" i="99"/>
  <c r="A2618" i="99"/>
  <c r="A2617" i="99"/>
  <c r="A2616" i="99"/>
  <c r="A2620" i="99"/>
  <c r="A2614" i="99"/>
  <c r="A2642" i="99"/>
  <c r="A2648" i="99"/>
  <c r="A2645" i="99"/>
  <c r="A2643" i="99"/>
  <c r="A2646" i="99"/>
  <c r="A2674" i="99"/>
  <c r="A2673" i="99"/>
  <c r="A2672" i="99"/>
  <c r="A2675" i="99"/>
  <c r="A2671" i="99"/>
  <c r="A2670" i="99"/>
  <c r="A2698" i="99"/>
  <c r="A2704" i="99"/>
  <c r="A2701" i="99"/>
  <c r="A2703" i="99"/>
  <c r="A2702" i="99"/>
  <c r="A2700" i="99"/>
  <c r="A2730" i="99"/>
  <c r="A2729" i="99"/>
  <c r="A2728" i="99"/>
  <c r="A2732" i="99"/>
  <c r="A2726" i="99"/>
  <c r="A2754" i="99"/>
  <c r="A2760" i="99"/>
  <c r="A2757" i="99"/>
  <c r="A2755" i="99"/>
  <c r="A2758" i="99"/>
  <c r="A2786" i="99"/>
  <c r="A2785" i="99"/>
  <c r="A2784" i="99"/>
  <c r="A2787" i="99"/>
  <c r="A2783" i="99"/>
  <c r="A2782" i="99"/>
  <c r="A2810" i="99"/>
  <c r="A2816" i="99"/>
  <c r="A2813" i="99"/>
  <c r="A2815" i="99"/>
  <c r="A2814" i="99"/>
  <c r="A2812" i="99"/>
  <c r="A2842" i="99"/>
  <c r="A2841" i="99"/>
  <c r="A2840" i="99"/>
  <c r="A2844" i="99"/>
  <c r="A2838" i="99"/>
  <c r="A2866" i="99"/>
  <c r="A2872" i="99"/>
  <c r="A2869" i="99"/>
  <c r="A2867" i="99"/>
  <c r="A2870" i="99"/>
  <c r="A2898" i="99"/>
  <c r="A2897" i="99"/>
  <c r="A2896" i="99"/>
  <c r="A2899" i="99"/>
  <c r="A2895" i="99"/>
  <c r="A2894" i="99"/>
  <c r="A2922" i="99"/>
  <c r="A2928" i="99"/>
  <c r="A2925" i="99"/>
  <c r="A2927" i="99"/>
  <c r="A2926" i="99"/>
  <c r="A2924" i="99"/>
  <c r="A2954" i="99"/>
  <c r="A2953" i="99"/>
  <c r="A2952" i="99"/>
  <c r="A2956" i="99"/>
  <c r="A2950" i="99"/>
  <c r="A2978" i="99"/>
  <c r="A2984" i="99"/>
  <c r="A2981" i="99"/>
  <c r="A2979" i="99"/>
  <c r="A2982" i="99"/>
  <c r="A3010" i="99"/>
  <c r="A3009" i="99"/>
  <c r="A3008" i="99"/>
  <c r="A3011" i="99"/>
  <c r="A3007" i="99"/>
  <c r="A3006" i="99"/>
  <c r="A3034" i="99"/>
  <c r="A3040" i="99"/>
  <c r="A3037" i="99"/>
  <c r="A3039" i="99"/>
  <c r="A3038" i="99"/>
  <c r="A3036" i="99"/>
  <c r="A3066" i="99"/>
  <c r="A3065" i="99"/>
  <c r="A3064" i="99"/>
  <c r="A3068" i="99"/>
  <c r="A3062" i="99"/>
  <c r="A3090" i="99"/>
  <c r="A3096" i="99"/>
  <c r="A3093" i="99"/>
  <c r="A3091" i="99"/>
  <c r="A3094" i="99"/>
  <c r="A3122" i="99"/>
  <c r="A3121" i="99"/>
  <c r="A3120" i="99"/>
  <c r="A3123" i="99"/>
  <c r="A3119" i="99"/>
  <c r="A3118" i="99"/>
  <c r="A3146" i="99"/>
  <c r="A3152" i="99"/>
  <c r="A3149" i="99"/>
  <c r="A3151" i="99"/>
  <c r="A3150" i="99"/>
  <c r="A3148" i="99"/>
  <c r="A3178" i="99"/>
  <c r="A3177" i="99"/>
  <c r="A3176" i="99"/>
  <c r="A3180" i="99"/>
  <c r="A3174" i="99"/>
  <c r="A1793" i="99"/>
  <c r="A1801" i="99"/>
  <c r="A1809" i="99"/>
  <c r="A1817" i="99"/>
  <c r="A1825" i="99"/>
  <c r="A1833" i="99"/>
  <c r="A1841" i="99"/>
  <c r="A1849" i="99"/>
  <c r="A1857" i="99"/>
  <c r="A1865" i="99"/>
  <c r="A1873" i="99"/>
  <c r="A1881" i="99"/>
  <c r="A1889" i="99"/>
  <c r="A1897" i="99"/>
  <c r="A1905" i="99"/>
  <c r="A1913" i="99"/>
  <c r="A1921" i="99"/>
  <c r="A1929" i="99"/>
  <c r="A1937" i="99"/>
  <c r="A1945" i="99"/>
  <c r="A1953" i="99"/>
  <c r="A1961" i="99"/>
  <c r="A1969" i="99"/>
  <c r="A1977" i="99"/>
  <c r="A1985" i="99"/>
  <c r="A1993" i="99"/>
  <c r="A2001" i="99"/>
  <c r="A2009" i="99"/>
  <c r="A2017" i="99"/>
  <c r="A2025" i="99"/>
  <c r="A2033" i="99"/>
  <c r="A2041" i="99"/>
  <c r="A2049" i="99"/>
  <c r="A2057" i="99"/>
  <c r="A2065" i="99"/>
  <c r="A2073" i="99"/>
  <c r="A2081" i="99"/>
  <c r="A2089" i="99"/>
  <c r="A2097" i="99"/>
  <c r="A2105" i="99"/>
  <c r="A2113" i="99"/>
  <c r="A2121" i="99"/>
  <c r="A2129" i="99"/>
  <c r="A2137" i="99"/>
  <c r="A2145" i="99"/>
  <c r="A2153" i="99"/>
  <c r="A2162" i="99"/>
  <c r="A2201" i="99"/>
  <c r="A2243" i="99"/>
  <c r="A2265" i="99"/>
  <c r="A2284" i="99"/>
  <c r="A2307" i="99"/>
  <c r="A2348" i="99"/>
  <c r="A2371" i="99"/>
  <c r="A2393" i="99"/>
  <c r="A2412" i="99"/>
  <c r="A2435" i="99"/>
  <c r="A2457" i="99"/>
  <c r="A2476" i="99"/>
  <c r="A2532" i="99"/>
  <c r="A2615" i="99"/>
  <c r="A2660" i="99"/>
  <c r="A2699" i="99"/>
  <c r="A2743" i="99"/>
  <c r="A2788" i="99"/>
  <c r="A2827" i="99"/>
  <c r="A2871" i="99"/>
  <c r="A2955" i="99"/>
  <c r="A2999" i="99"/>
  <c r="A3044" i="99"/>
  <c r="A3083" i="99"/>
  <c r="A3127" i="99"/>
  <c r="A2216" i="99"/>
  <c r="A2215" i="99"/>
  <c r="A2221" i="99"/>
  <c r="A2218" i="99"/>
  <c r="A2304" i="99"/>
  <c r="A2303" i="99"/>
  <c r="A2302" i="99"/>
  <c r="A2301" i="99"/>
  <c r="A2328" i="99"/>
  <c r="A2327" i="99"/>
  <c r="A2333" i="99"/>
  <c r="A2330" i="99"/>
  <c r="A2384" i="99"/>
  <c r="A2383" i="99"/>
  <c r="A2389" i="99"/>
  <c r="A2386" i="99"/>
  <c r="A2440" i="99"/>
  <c r="A2439" i="99"/>
  <c r="A2445" i="99"/>
  <c r="A2442" i="99"/>
  <c r="A2496" i="99"/>
  <c r="A2495" i="99"/>
  <c r="A2501" i="99"/>
  <c r="A2498" i="99"/>
  <c r="A2554" i="99"/>
  <c r="A2553" i="99"/>
  <c r="A2552" i="99"/>
  <c r="A2557" i="99"/>
  <c r="A2556" i="99"/>
  <c r="A2610" i="99"/>
  <c r="A2609" i="99"/>
  <c r="A2608" i="99"/>
  <c r="A2613" i="99"/>
  <c r="A2611" i="99"/>
  <c r="A2607" i="99"/>
  <c r="A2666" i="99"/>
  <c r="A2665" i="99"/>
  <c r="A2664" i="99"/>
  <c r="A2669" i="99"/>
  <c r="A2668" i="99"/>
  <c r="A2753" i="99"/>
  <c r="A2752" i="99"/>
  <c r="A2749" i="99"/>
  <c r="A2751" i="99"/>
  <c r="A2750" i="99"/>
  <c r="A2748" i="99"/>
  <c r="A2809" i="99"/>
  <c r="A2808" i="99"/>
  <c r="A2805" i="99"/>
  <c r="A2803" i="99"/>
  <c r="A2806" i="99"/>
  <c r="A2865" i="99"/>
  <c r="A2864" i="99"/>
  <c r="A2861" i="99"/>
  <c r="A2863" i="99"/>
  <c r="A2862" i="99"/>
  <c r="A2860" i="99"/>
  <c r="A2921" i="99"/>
  <c r="A2920" i="99"/>
  <c r="A2917" i="99"/>
  <c r="A2915" i="99"/>
  <c r="A2918" i="99"/>
  <c r="A2977" i="99"/>
  <c r="A2976" i="99"/>
  <c r="A2973" i="99"/>
  <c r="A2975" i="99"/>
  <c r="A2974" i="99"/>
  <c r="A2972" i="99"/>
  <c r="A3033" i="99"/>
  <c r="A3032" i="99"/>
  <c r="A3029" i="99"/>
  <c r="A3027" i="99"/>
  <c r="A3030" i="99"/>
  <c r="A3058" i="99"/>
  <c r="A3057" i="99"/>
  <c r="A3056" i="99"/>
  <c r="A3061" i="99"/>
  <c r="A3059" i="99"/>
  <c r="A3055" i="99"/>
  <c r="A3114" i="99"/>
  <c r="A3113" i="99"/>
  <c r="A3112" i="99"/>
  <c r="A3117" i="99"/>
  <c r="A3116" i="99"/>
  <c r="A3145" i="99"/>
  <c r="A3144" i="99"/>
  <c r="A3141" i="99"/>
  <c r="A3139" i="99"/>
  <c r="A3142" i="99"/>
  <c r="A3170" i="99"/>
  <c r="A3169" i="99"/>
  <c r="A3168" i="99"/>
  <c r="A3173" i="99"/>
  <c r="A3171" i="99"/>
  <c r="A3167" i="99"/>
  <c r="A1799" i="99"/>
  <c r="A1823" i="99"/>
  <c r="A1935" i="99"/>
  <c r="A2047" i="99"/>
  <c r="A2103" i="99"/>
  <c r="A2135" i="99"/>
  <c r="A2217" i="99"/>
  <c r="A2300" i="99"/>
  <c r="A2692" i="99"/>
  <c r="A3115" i="99"/>
  <c r="A1810" i="99"/>
  <c r="A1826" i="99"/>
  <c r="A1842" i="99"/>
  <c r="A1866" i="99"/>
  <c r="A1882" i="99"/>
  <c r="A1898" i="99"/>
  <c r="A1922" i="99"/>
  <c r="A1938" i="99"/>
  <c r="A1954" i="99"/>
  <c r="A1978" i="99"/>
  <c r="A1994" i="99"/>
  <c r="A2010" i="99"/>
  <c r="A2034" i="99"/>
  <c r="A2050" i="99"/>
  <c r="A2066" i="99"/>
  <c r="A2090" i="99"/>
  <c r="A2106" i="99"/>
  <c r="A2122" i="99"/>
  <c r="A2146" i="99"/>
  <c r="A2163" i="99"/>
  <c r="A2180" i="99"/>
  <c r="A2225" i="99"/>
  <c r="A2244" i="99"/>
  <c r="A2267" i="99"/>
  <c r="A2308" i="99"/>
  <c r="A2331" i="99"/>
  <c r="A2353" i="99"/>
  <c r="A2395" i="99"/>
  <c r="A2417" i="99"/>
  <c r="A2436" i="99"/>
  <c r="A2500" i="99"/>
  <c r="A2535" i="99"/>
  <c r="A2580" i="99"/>
  <c r="A2619" i="99"/>
  <c r="A2663" i="99"/>
  <c r="A2747" i="99"/>
  <c r="A2836" i="99"/>
  <c r="A2919" i="99"/>
  <c r="A2964" i="99"/>
  <c r="A3003" i="99"/>
  <c r="A3092" i="99"/>
  <c r="A3175" i="99"/>
  <c r="A2176" i="99"/>
  <c r="A2175" i="99"/>
  <c r="A2174" i="99"/>
  <c r="A2173" i="99"/>
  <c r="A2178" i="99"/>
  <c r="A2207" i="99"/>
  <c r="A2206" i="99"/>
  <c r="A2205" i="99"/>
  <c r="A2202" i="99"/>
  <c r="A2232" i="99"/>
  <c r="A2231" i="99"/>
  <c r="A2230" i="99"/>
  <c r="A2229" i="99"/>
  <c r="A2234" i="99"/>
  <c r="A2263" i="99"/>
  <c r="A2262" i="99"/>
  <c r="A2261" i="99"/>
  <c r="A2258" i="99"/>
  <c r="A2288" i="99"/>
  <c r="A2287" i="99"/>
  <c r="A2286" i="99"/>
  <c r="A2285" i="99"/>
  <c r="A2290" i="99"/>
  <c r="A2319" i="99"/>
  <c r="A2318" i="99"/>
  <c r="A2317" i="99"/>
  <c r="A2314" i="99"/>
  <c r="A2344" i="99"/>
  <c r="A2343" i="99"/>
  <c r="A2342" i="99"/>
  <c r="A2341" i="99"/>
  <c r="A2346" i="99"/>
  <c r="A2375" i="99"/>
  <c r="A2374" i="99"/>
  <c r="A2373" i="99"/>
  <c r="A2370" i="99"/>
  <c r="A2400" i="99"/>
  <c r="A2399" i="99"/>
  <c r="A2398" i="99"/>
  <c r="A2397" i="99"/>
  <c r="A2402" i="99"/>
  <c r="A2431" i="99"/>
  <c r="A2430" i="99"/>
  <c r="A2429" i="99"/>
  <c r="A2426" i="99"/>
  <c r="A2456" i="99"/>
  <c r="A2455" i="99"/>
  <c r="A2454" i="99"/>
  <c r="A2453" i="99"/>
  <c r="A2458" i="99"/>
  <c r="A2487" i="99"/>
  <c r="A2486" i="99"/>
  <c r="A2485" i="99"/>
  <c r="A2482" i="99"/>
  <c r="A2514" i="99"/>
  <c r="A2513" i="99"/>
  <c r="A2512" i="99"/>
  <c r="A2515" i="99"/>
  <c r="A2511" i="99"/>
  <c r="A2510" i="99"/>
  <c r="A2509" i="99"/>
  <c r="A2538" i="99"/>
  <c r="A2537" i="99"/>
  <c r="A2541" i="99"/>
  <c r="A2543" i="99"/>
  <c r="A2542" i="99"/>
  <c r="A2540" i="99"/>
  <c r="A2570" i="99"/>
  <c r="A2569" i="99"/>
  <c r="A2568" i="99"/>
  <c r="A2565" i="99"/>
  <c r="A2566" i="99"/>
  <c r="A2594" i="99"/>
  <c r="A2593" i="99"/>
  <c r="A2597" i="99"/>
  <c r="A2595" i="99"/>
  <c r="A2598" i="99"/>
  <c r="A2626" i="99"/>
  <c r="A2625" i="99"/>
  <c r="A2624" i="99"/>
  <c r="A2621" i="99"/>
  <c r="A2627" i="99"/>
  <c r="A2623" i="99"/>
  <c r="A2622" i="99"/>
  <c r="A2650" i="99"/>
  <c r="A2649" i="99"/>
  <c r="A2653" i="99"/>
  <c r="A2655" i="99"/>
  <c r="A2654" i="99"/>
  <c r="A2652" i="99"/>
  <c r="A2682" i="99"/>
  <c r="A2681" i="99"/>
  <c r="A2680" i="99"/>
  <c r="A2677" i="99"/>
  <c r="A2678" i="99"/>
  <c r="A2706" i="99"/>
  <c r="A2705" i="99"/>
  <c r="A2709" i="99"/>
  <c r="A2707" i="99"/>
  <c r="A2710" i="99"/>
  <c r="A2738" i="99"/>
  <c r="A2737" i="99"/>
  <c r="A2736" i="99"/>
  <c r="A2733" i="99"/>
  <c r="A2739" i="99"/>
  <c r="A2735" i="99"/>
  <c r="A2734" i="99"/>
  <c r="A2762" i="99"/>
  <c r="A2761" i="99"/>
  <c r="A2765" i="99"/>
  <c r="A2767" i="99"/>
  <c r="A2766" i="99"/>
  <c r="A2764" i="99"/>
  <c r="A2794" i="99"/>
  <c r="A2793" i="99"/>
  <c r="A2792" i="99"/>
  <c r="A2789" i="99"/>
  <c r="A2790" i="99"/>
  <c r="A2818" i="99"/>
  <c r="A2817" i="99"/>
  <c r="A2821" i="99"/>
  <c r="A2819" i="99"/>
  <c r="A2822" i="99"/>
  <c r="A2850" i="99"/>
  <c r="A2849" i="99"/>
  <c r="A2848" i="99"/>
  <c r="A2845" i="99"/>
  <c r="A2851" i="99"/>
  <c r="A2847" i="99"/>
  <c r="A2846" i="99"/>
  <c r="A2874" i="99"/>
  <c r="A2873" i="99"/>
  <c r="A2877" i="99"/>
  <c r="A2879" i="99"/>
  <c r="A2878" i="99"/>
  <c r="A2876" i="99"/>
  <c r="A2906" i="99"/>
  <c r="A2905" i="99"/>
  <c r="A2904" i="99"/>
  <c r="A2901" i="99"/>
  <c r="A2902" i="99"/>
  <c r="A2930" i="99"/>
  <c r="A2929" i="99"/>
  <c r="A2933" i="99"/>
  <c r="A2931" i="99"/>
  <c r="A2934" i="99"/>
  <c r="A2962" i="99"/>
  <c r="A2961" i="99"/>
  <c r="A2960" i="99"/>
  <c r="A2957" i="99"/>
  <c r="A2963" i="99"/>
  <c r="A2959" i="99"/>
  <c r="A2958" i="99"/>
  <c r="A2986" i="99"/>
  <c r="A2985" i="99"/>
  <c r="A2989" i="99"/>
  <c r="A2991" i="99"/>
  <c r="A2990" i="99"/>
  <c r="A2988" i="99"/>
  <c r="A3018" i="99"/>
  <c r="A3017" i="99"/>
  <c r="A3016" i="99"/>
  <c r="A3013" i="99"/>
  <c r="A3014" i="99"/>
  <c r="A3042" i="99"/>
  <c r="A3041" i="99"/>
  <c r="A3045" i="99"/>
  <c r="A3043" i="99"/>
  <c r="A3046" i="99"/>
  <c r="A3074" i="99"/>
  <c r="A3073" i="99"/>
  <c r="A3072" i="99"/>
  <c r="A3069" i="99"/>
  <c r="A3075" i="99"/>
  <c r="A3071" i="99"/>
  <c r="A3070" i="99"/>
  <c r="A3098" i="99"/>
  <c r="A3097" i="99"/>
  <c r="A3101" i="99"/>
  <c r="A3103" i="99"/>
  <c r="A3102" i="99"/>
  <c r="A3100" i="99"/>
  <c r="A3130" i="99"/>
  <c r="A3129" i="99"/>
  <c r="A3128" i="99"/>
  <c r="A3125" i="99"/>
  <c r="A3126" i="99"/>
  <c r="A3154" i="99"/>
  <c r="A3153" i="99"/>
  <c r="A3157" i="99"/>
  <c r="A3155" i="99"/>
  <c r="A3158" i="99"/>
  <c r="A3186" i="99"/>
  <c r="A3185" i="99"/>
  <c r="A3184" i="99"/>
  <c r="A3181" i="99"/>
  <c r="A3187" i="99"/>
  <c r="A3183" i="99"/>
  <c r="A3182" i="99"/>
  <c r="A2164" i="99"/>
  <c r="A2204" i="99"/>
  <c r="A2249" i="99"/>
  <c r="A2291" i="99"/>
  <c r="A2313" i="99"/>
  <c r="A2332" i="99"/>
  <c r="A2355" i="99"/>
  <c r="A2441" i="99"/>
  <c r="A2483" i="99"/>
  <c r="A2539" i="99"/>
  <c r="A2583" i="99"/>
  <c r="A2667" i="99"/>
  <c r="A2711" i="99"/>
  <c r="A2795" i="99"/>
  <c r="A3140" i="99"/>
  <c r="C2932" i="99"/>
  <c r="C3156" i="99"/>
  <c r="C2953" i="99"/>
  <c r="C3009" i="99"/>
  <c r="C3065" i="99"/>
  <c r="C3121" i="99"/>
  <c r="C3177" i="99"/>
  <c r="C2918" i="99"/>
  <c r="C2974" i="99"/>
  <c r="C3030" i="99"/>
  <c r="C3086" i="99"/>
  <c r="C3142" i="99"/>
  <c r="C2988" i="99"/>
  <c r="C2939" i="99"/>
  <c r="C2995" i="99"/>
  <c r="C3051" i="99"/>
  <c r="C3107" i="99"/>
  <c r="C3163" i="99"/>
  <c r="C3044" i="99"/>
  <c r="C3100" i="99"/>
  <c r="C2960" i="99"/>
  <c r="C3016" i="99"/>
  <c r="C3072" i="99"/>
  <c r="C3128" i="99"/>
  <c r="C3184" i="99"/>
  <c r="C2925" i="99"/>
  <c r="C2981" i="99"/>
  <c r="C3037" i="99"/>
  <c r="C3093" i="99"/>
  <c r="C3149" i="99"/>
  <c r="C2946" i="99"/>
  <c r="C3002" i="99"/>
  <c r="C3058" i="99"/>
  <c r="C3114" i="99"/>
  <c r="C3170" i="99"/>
  <c r="C2911" i="99"/>
  <c r="C2967" i="99"/>
  <c r="C3023" i="99"/>
  <c r="C3079" i="99"/>
  <c r="C3135" i="99"/>
  <c r="C2652" i="99"/>
  <c r="C2708" i="99"/>
  <c r="C2764" i="99"/>
  <c r="C2820" i="99"/>
  <c r="C2876" i="99"/>
  <c r="C2673" i="99"/>
  <c r="C2729" i="99"/>
  <c r="C2785" i="99"/>
  <c r="C2841" i="99"/>
  <c r="C2897" i="99"/>
  <c r="C2750" i="99"/>
  <c r="C2806" i="99"/>
  <c r="C2659" i="99"/>
  <c r="C2715" i="99"/>
  <c r="C2771" i="99"/>
  <c r="C2827" i="99"/>
  <c r="C2883" i="99"/>
  <c r="C2638" i="99"/>
  <c r="C2694" i="99"/>
  <c r="C2680" i="99"/>
  <c r="C2736" i="99"/>
  <c r="C2792" i="99"/>
  <c r="C2848" i="99"/>
  <c r="C2904" i="99"/>
  <c r="C2862" i="99"/>
  <c r="C2645" i="99"/>
  <c r="C2701" i="99"/>
  <c r="C2757" i="99"/>
  <c r="C2813" i="99"/>
  <c r="C2869" i="99"/>
  <c r="C2666" i="99"/>
  <c r="C2722" i="99"/>
  <c r="C2778" i="99"/>
  <c r="C2834" i="99"/>
  <c r="C2890" i="99"/>
  <c r="C2631" i="99"/>
  <c r="C2687" i="99"/>
  <c r="C2743" i="99"/>
  <c r="C2799" i="99"/>
  <c r="C2855" i="99"/>
  <c r="C2372" i="99"/>
  <c r="C2428" i="99"/>
  <c r="C2484" i="99"/>
  <c r="C2540" i="99"/>
  <c r="C2596" i="99"/>
  <c r="C2393" i="99"/>
  <c r="C2449" i="99"/>
  <c r="C2505" i="99"/>
  <c r="C2561" i="99"/>
  <c r="C2617" i="99"/>
  <c r="C2358" i="99"/>
  <c r="C2379" i="99"/>
  <c r="C2435" i="99"/>
  <c r="C2491" i="99"/>
  <c r="C2547" i="99"/>
  <c r="C2603" i="99"/>
  <c r="C2414" i="99"/>
  <c r="C2400" i="99"/>
  <c r="C2456" i="99"/>
  <c r="C2512" i="99"/>
  <c r="C2568" i="99"/>
  <c r="C2624" i="99"/>
  <c r="C2526" i="99"/>
  <c r="C2365" i="99"/>
  <c r="C2421" i="99"/>
  <c r="C2477" i="99"/>
  <c r="C2533" i="99"/>
  <c r="C2589" i="99"/>
  <c r="C2470" i="99"/>
  <c r="C2582" i="99"/>
  <c r="C2386" i="99"/>
  <c r="C2442" i="99"/>
  <c r="C2498" i="99"/>
  <c r="C2554" i="99"/>
  <c r="C2610" i="99"/>
  <c r="C2351" i="99"/>
  <c r="C2407" i="99"/>
  <c r="C2463" i="99"/>
  <c r="C2519" i="99"/>
  <c r="C2575" i="99"/>
  <c r="C2148" i="99"/>
  <c r="C2204" i="99"/>
  <c r="C2260" i="99"/>
  <c r="C2113" i="99"/>
  <c r="C2169" i="99"/>
  <c r="C2225" i="99"/>
  <c r="C2281" i="99"/>
  <c r="C2337" i="99"/>
  <c r="C2099" i="99"/>
  <c r="C2155" i="99"/>
  <c r="C2211" i="99"/>
  <c r="C2267" i="99"/>
  <c r="C2323" i="99"/>
  <c r="C2092" i="99"/>
  <c r="C2302" i="99"/>
  <c r="C2120" i="99"/>
  <c r="C2176" i="99"/>
  <c r="C2232" i="99"/>
  <c r="C2288" i="99"/>
  <c r="C2344" i="99"/>
  <c r="C2190" i="99"/>
  <c r="C2085" i="99"/>
  <c r="C2141" i="99"/>
  <c r="C2197" i="99"/>
  <c r="C2253" i="99"/>
  <c r="C2309" i="99"/>
  <c r="C2316" i="99"/>
  <c r="C2078" i="99"/>
  <c r="C2134" i="99"/>
  <c r="C2246" i="99"/>
  <c r="C2106" i="99"/>
  <c r="C2162" i="99"/>
  <c r="C2218" i="99"/>
  <c r="C2274" i="99"/>
  <c r="C2330" i="99"/>
  <c r="C2071" i="99"/>
  <c r="C2127" i="99"/>
  <c r="C2183" i="99"/>
  <c r="C2239" i="99"/>
  <c r="C2295" i="99"/>
  <c r="C1966" i="99"/>
  <c r="C2036" i="99"/>
  <c r="C2057" i="99"/>
  <c r="C2043" i="99"/>
  <c r="C2064" i="99"/>
  <c r="C2022" i="99"/>
  <c r="C2029" i="99"/>
  <c r="C2050" i="99"/>
  <c r="C2015" i="99"/>
  <c r="C1980" i="99"/>
  <c r="C2001" i="99"/>
  <c r="C2008" i="99"/>
  <c r="C1987" i="99"/>
  <c r="C1973" i="99"/>
  <c r="C1994" i="99"/>
  <c r="C1959" i="99"/>
  <c r="A649" i="99"/>
  <c r="C1924" i="99"/>
  <c r="A931" i="99"/>
  <c r="C1945" i="99"/>
  <c r="A1407" i="99"/>
  <c r="C1910" i="99"/>
  <c r="C1931" i="99"/>
  <c r="C1952" i="99"/>
  <c r="C1917" i="99"/>
  <c r="C1938" i="99"/>
  <c r="A584" i="99"/>
  <c r="C1903" i="99"/>
  <c r="C1868" i="99"/>
  <c r="A681" i="99"/>
  <c r="A1677" i="99"/>
  <c r="C1889" i="99"/>
  <c r="A401" i="99"/>
  <c r="A698" i="99"/>
  <c r="A1709" i="99"/>
  <c r="C1854" i="99"/>
  <c r="A450" i="99"/>
  <c r="A752" i="99"/>
  <c r="C1875" i="99"/>
  <c r="C1882" i="99"/>
  <c r="A481" i="99"/>
  <c r="A789" i="99"/>
  <c r="C1896" i="99"/>
  <c r="A504" i="99"/>
  <c r="A821" i="99"/>
  <c r="C1861" i="99"/>
  <c r="A600" i="99"/>
  <c r="C1847" i="99"/>
  <c r="A1028" i="99"/>
  <c r="C1833" i="99"/>
  <c r="A409" i="99"/>
  <c r="A506" i="99"/>
  <c r="A609" i="99"/>
  <c r="A705" i="99"/>
  <c r="A836" i="99"/>
  <c r="A1044" i="99"/>
  <c r="A1534" i="99"/>
  <c r="A1501" i="99"/>
  <c r="A425" i="99"/>
  <c r="A528" i="99"/>
  <c r="A625" i="99"/>
  <c r="A728" i="99"/>
  <c r="A1630" i="99"/>
  <c r="C1819" i="99"/>
  <c r="A432" i="99"/>
  <c r="A530" i="99"/>
  <c r="A633" i="99"/>
  <c r="A730" i="99"/>
  <c r="A899" i="99"/>
  <c r="A1118" i="99"/>
  <c r="C1840" i="99"/>
  <c r="A553" i="99"/>
  <c r="A1199" i="99"/>
  <c r="A457" i="99"/>
  <c r="A560" i="99"/>
  <c r="A656" i="99"/>
  <c r="A754" i="99"/>
  <c r="A933" i="99"/>
  <c r="A1278" i="99"/>
  <c r="A1758" i="99"/>
  <c r="C1826" i="99"/>
  <c r="A474" i="99"/>
  <c r="A577" i="99"/>
  <c r="A674" i="99"/>
  <c r="A787" i="99"/>
  <c r="A980" i="99"/>
  <c r="A1374" i="99"/>
  <c r="A408" i="99"/>
  <c r="A426" i="99"/>
  <c r="A456" i="99"/>
  <c r="A480" i="99"/>
  <c r="A505" i="99"/>
  <c r="A529" i="99"/>
  <c r="A554" i="99"/>
  <c r="A578" i="99"/>
  <c r="A608" i="99"/>
  <c r="A632" i="99"/>
  <c r="A650" i="99"/>
  <c r="A680" i="99"/>
  <c r="A704" i="99"/>
  <c r="A729" i="99"/>
  <c r="A753" i="99"/>
  <c r="A981" i="99"/>
  <c r="A1029" i="99"/>
  <c r="A1117" i="99"/>
  <c r="A1662" i="99"/>
  <c r="C1805" i="99"/>
  <c r="A410" i="99"/>
  <c r="A440" i="99"/>
  <c r="A464" i="99"/>
  <c r="A482" i="99"/>
  <c r="A512" i="99"/>
  <c r="A536" i="99"/>
  <c r="A561" i="99"/>
  <c r="A585" i="99"/>
  <c r="A610" i="99"/>
  <c r="A634" i="99"/>
  <c r="A664" i="99"/>
  <c r="A688" i="99"/>
  <c r="A706" i="99"/>
  <c r="A736" i="99"/>
  <c r="A760" i="99"/>
  <c r="A803" i="99"/>
  <c r="A837" i="99"/>
  <c r="A900" i="99"/>
  <c r="A1067" i="99"/>
  <c r="A392" i="99"/>
  <c r="A416" i="99"/>
  <c r="A441" i="99"/>
  <c r="A465" i="99"/>
  <c r="A488" i="99"/>
  <c r="A513" i="99"/>
  <c r="A537" i="99"/>
  <c r="A562" i="99"/>
  <c r="A586" i="99"/>
  <c r="A616" i="99"/>
  <c r="A640" i="99"/>
  <c r="A665" i="99"/>
  <c r="A689" i="99"/>
  <c r="A712" i="99"/>
  <c r="A737" i="99"/>
  <c r="A761" i="99"/>
  <c r="A804" i="99"/>
  <c r="A948" i="99"/>
  <c r="A1011" i="99"/>
  <c r="A1293" i="99"/>
  <c r="A1453" i="99"/>
  <c r="A393" i="99"/>
  <c r="A417" i="99"/>
  <c r="A442" i="99"/>
  <c r="A466" i="99"/>
  <c r="A496" i="99"/>
  <c r="A520" i="99"/>
  <c r="A538" i="99"/>
  <c r="A568" i="99"/>
  <c r="A592" i="99"/>
  <c r="A617" i="99"/>
  <c r="A641" i="99"/>
  <c r="A666" i="99"/>
  <c r="A690" i="99"/>
  <c r="A720" i="99"/>
  <c r="A744" i="99"/>
  <c r="A762" i="99"/>
  <c r="A867" i="99"/>
  <c r="A915" i="99"/>
  <c r="A949" i="99"/>
  <c r="A1012" i="99"/>
  <c r="A1090" i="99"/>
  <c r="A1454" i="99"/>
  <c r="A1581" i="99"/>
  <c r="A394" i="99"/>
  <c r="A418" i="99"/>
  <c r="A448" i="99"/>
  <c r="A472" i="99"/>
  <c r="A497" i="99"/>
  <c r="A521" i="99"/>
  <c r="A544" i="99"/>
  <c r="A569" i="99"/>
  <c r="A593" i="99"/>
  <c r="A618" i="99"/>
  <c r="A642" i="99"/>
  <c r="A672" i="99"/>
  <c r="A696" i="99"/>
  <c r="A721" i="99"/>
  <c r="A745" i="99"/>
  <c r="A819" i="99"/>
  <c r="A868" i="99"/>
  <c r="A916" i="99"/>
  <c r="A1091" i="99"/>
  <c r="A1197" i="99"/>
  <c r="A1743" i="99"/>
  <c r="A400" i="99"/>
  <c r="A424" i="99"/>
  <c r="A449" i="99"/>
  <c r="A473" i="99"/>
  <c r="A498" i="99"/>
  <c r="A522" i="99"/>
  <c r="A552" i="99"/>
  <c r="A576" i="99"/>
  <c r="A594" i="99"/>
  <c r="A624" i="99"/>
  <c r="A648" i="99"/>
  <c r="A673" i="99"/>
  <c r="A697" i="99"/>
  <c r="A722" i="99"/>
  <c r="A746" i="99"/>
  <c r="A1629" i="99"/>
  <c r="A856" i="99"/>
  <c r="A855" i="99"/>
  <c r="A854" i="99"/>
  <c r="A968" i="99"/>
  <c r="A967" i="99"/>
  <c r="A966" i="99"/>
  <c r="A1105" i="99"/>
  <c r="A1104" i="99"/>
  <c r="A1103" i="99"/>
  <c r="A1102" i="99"/>
  <c r="A1219" i="99"/>
  <c r="A1218" i="99"/>
  <c r="A1217" i="99"/>
  <c r="A1216" i="99"/>
  <c r="A1220" i="99"/>
  <c r="A1331" i="99"/>
  <c r="A1330" i="99"/>
  <c r="A1329" i="99"/>
  <c r="A1328" i="99"/>
  <c r="A1332" i="99"/>
  <c r="A1499" i="99"/>
  <c r="A1498" i="99"/>
  <c r="A1497" i="99"/>
  <c r="A1496" i="99"/>
  <c r="A1500" i="99"/>
  <c r="A1495" i="99"/>
  <c r="A1494" i="99"/>
  <c r="A1723" i="99"/>
  <c r="A1722" i="99"/>
  <c r="A1721" i="99"/>
  <c r="A1720" i="99"/>
  <c r="A1724" i="99"/>
  <c r="A1719" i="99"/>
  <c r="A1718" i="99"/>
  <c r="A657" i="99"/>
  <c r="A713" i="99"/>
  <c r="A490" i="99"/>
  <c r="A514" i="99"/>
  <c r="A1246" i="99"/>
  <c r="A1327" i="99"/>
  <c r="A1583" i="99"/>
  <c r="A777" i="99"/>
  <c r="A776" i="99"/>
  <c r="A775" i="99"/>
  <c r="A774" i="99"/>
  <c r="A801" i="99"/>
  <c r="A807" i="99"/>
  <c r="A806" i="99"/>
  <c r="A833" i="99"/>
  <c r="A832" i="99"/>
  <c r="A831" i="99"/>
  <c r="A830" i="99"/>
  <c r="A857" i="99"/>
  <c r="A863" i="99"/>
  <c r="A862" i="99"/>
  <c r="A889" i="99"/>
  <c r="A888" i="99"/>
  <c r="A887" i="99"/>
  <c r="A886" i="99"/>
  <c r="A913" i="99"/>
  <c r="A919" i="99"/>
  <c r="A918" i="99"/>
  <c r="A945" i="99"/>
  <c r="A944" i="99"/>
  <c r="A943" i="99"/>
  <c r="A942" i="99"/>
  <c r="A969" i="99"/>
  <c r="A975" i="99"/>
  <c r="A974" i="99"/>
  <c r="A1001" i="99"/>
  <c r="A1000" i="99"/>
  <c r="A999" i="99"/>
  <c r="A998" i="99"/>
  <c r="A1025" i="99"/>
  <c r="A1031" i="99"/>
  <c r="A1030" i="99"/>
  <c r="A1057" i="99"/>
  <c r="A1056" i="99"/>
  <c r="A1055" i="99"/>
  <c r="A1054" i="99"/>
  <c r="A1053" i="99"/>
  <c r="A1081" i="99"/>
  <c r="A1087" i="99"/>
  <c r="A1086" i="99"/>
  <c r="A1085" i="99"/>
  <c r="A1115" i="99"/>
  <c r="A1113" i="99"/>
  <c r="A1112" i="99"/>
  <c r="A1114" i="99"/>
  <c r="A1111" i="99"/>
  <c r="A1110" i="99"/>
  <c r="A1109" i="99"/>
  <c r="A1139" i="99"/>
  <c r="A1138" i="99"/>
  <c r="A1137" i="99"/>
  <c r="A1143" i="99"/>
  <c r="A1142" i="99"/>
  <c r="A1141" i="99"/>
  <c r="A1140" i="99"/>
  <c r="A1171" i="99"/>
  <c r="A1170" i="99"/>
  <c r="A1169" i="99"/>
  <c r="A1168" i="99"/>
  <c r="A1195" i="99"/>
  <c r="A1194" i="99"/>
  <c r="A1193" i="99"/>
  <c r="A1196" i="99"/>
  <c r="A1227" i="99"/>
  <c r="A1226" i="99"/>
  <c r="A1225" i="99"/>
  <c r="A1224" i="99"/>
  <c r="A1223" i="99"/>
  <c r="A1222" i="99"/>
  <c r="A1221" i="99"/>
  <c r="A1251" i="99"/>
  <c r="A1250" i="99"/>
  <c r="A1249" i="99"/>
  <c r="A1255" i="99"/>
  <c r="A1254" i="99"/>
  <c r="A1253" i="99"/>
  <c r="A1252" i="99"/>
  <c r="A1283" i="99"/>
  <c r="A1282" i="99"/>
  <c r="A1281" i="99"/>
  <c r="A1280" i="99"/>
  <c r="A1307" i="99"/>
  <c r="A1306" i="99"/>
  <c r="A1305" i="99"/>
  <c r="A1308" i="99"/>
  <c r="A1339" i="99"/>
  <c r="A1338" i="99"/>
  <c r="A1337" i="99"/>
  <c r="A1336" i="99"/>
  <c r="A1335" i="99"/>
  <c r="A1334" i="99"/>
  <c r="A1333" i="99"/>
  <c r="A1363" i="99"/>
  <c r="A1362" i="99"/>
  <c r="A1361" i="99"/>
  <c r="A1367" i="99"/>
  <c r="A1366" i="99"/>
  <c r="A1365" i="99"/>
  <c r="A1364" i="99"/>
  <c r="A1395" i="99"/>
  <c r="A1394" i="99"/>
  <c r="A1393" i="99"/>
  <c r="A1392" i="99"/>
  <c r="A1419" i="99"/>
  <c r="A1418" i="99"/>
  <c r="A1417" i="99"/>
  <c r="A1420" i="99"/>
  <c r="A1451" i="99"/>
  <c r="A1450" i="99"/>
  <c r="A1449" i="99"/>
  <c r="A1448" i="99"/>
  <c r="A1447" i="99"/>
  <c r="A1446" i="99"/>
  <c r="A1445" i="99"/>
  <c r="A1475" i="99"/>
  <c r="A1474" i="99"/>
  <c r="A1473" i="99"/>
  <c r="A1479" i="99"/>
  <c r="A1478" i="99"/>
  <c r="A1477" i="99"/>
  <c r="A1476" i="99"/>
  <c r="A1507" i="99"/>
  <c r="A1506" i="99"/>
  <c r="A1505" i="99"/>
  <c r="A1504" i="99"/>
  <c r="A1531" i="99"/>
  <c r="A1530" i="99"/>
  <c r="A1529" i="99"/>
  <c r="A1532" i="99"/>
  <c r="A1563" i="99"/>
  <c r="A1562" i="99"/>
  <c r="A1561" i="99"/>
  <c r="A1560" i="99"/>
  <c r="A1559" i="99"/>
  <c r="A1558" i="99"/>
  <c r="A1557" i="99"/>
  <c r="A1587" i="99"/>
  <c r="A1586" i="99"/>
  <c r="A1585" i="99"/>
  <c r="A1591" i="99"/>
  <c r="A1590" i="99"/>
  <c r="A1589" i="99"/>
  <c r="A1588" i="99"/>
  <c r="A1619" i="99"/>
  <c r="A1618" i="99"/>
  <c r="A1617" i="99"/>
  <c r="A1616" i="99"/>
  <c r="A1643" i="99"/>
  <c r="A1642" i="99"/>
  <c r="A1641" i="99"/>
  <c r="A1644" i="99"/>
  <c r="A1675" i="99"/>
  <c r="A1674" i="99"/>
  <c r="A1673" i="99"/>
  <c r="A1672" i="99"/>
  <c r="A1671" i="99"/>
  <c r="A1670" i="99"/>
  <c r="A1669" i="99"/>
  <c r="A1699" i="99"/>
  <c r="A1698" i="99"/>
  <c r="A1697" i="99"/>
  <c r="A1703" i="99"/>
  <c r="A1702" i="99"/>
  <c r="A1701" i="99"/>
  <c r="A1700" i="99"/>
  <c r="A1731" i="99"/>
  <c r="A1730" i="99"/>
  <c r="A1729" i="99"/>
  <c r="A1728" i="99"/>
  <c r="A1755" i="99"/>
  <c r="A1754" i="99"/>
  <c r="A1753" i="99"/>
  <c r="A1756" i="99"/>
  <c r="A1787" i="99"/>
  <c r="A1786" i="99"/>
  <c r="A1785" i="99"/>
  <c r="A1784" i="99"/>
  <c r="A1783" i="99"/>
  <c r="A1782" i="99"/>
  <c r="A1781" i="99"/>
  <c r="A395" i="99"/>
  <c r="A403" i="99"/>
  <c r="A411" i="99"/>
  <c r="A419" i="99"/>
  <c r="A427" i="99"/>
  <c r="A435" i="99"/>
  <c r="A443" i="99"/>
  <c r="A451" i="99"/>
  <c r="A459" i="99"/>
  <c r="A467" i="99"/>
  <c r="A475" i="99"/>
  <c r="A483" i="99"/>
  <c r="A491" i="99"/>
  <c r="A499" i="99"/>
  <c r="A507" i="99"/>
  <c r="A515" i="99"/>
  <c r="A523" i="99"/>
  <c r="A531" i="99"/>
  <c r="A539" i="99"/>
  <c r="A547" i="99"/>
  <c r="A555" i="99"/>
  <c r="A563" i="99"/>
  <c r="A571" i="99"/>
  <c r="A579" i="99"/>
  <c r="A587" i="99"/>
  <c r="A595" i="99"/>
  <c r="A603" i="99"/>
  <c r="A611" i="99"/>
  <c r="A619" i="99"/>
  <c r="A627" i="99"/>
  <c r="A635" i="99"/>
  <c r="A643" i="99"/>
  <c r="A651" i="99"/>
  <c r="A659" i="99"/>
  <c r="A667" i="99"/>
  <c r="A675" i="99"/>
  <c r="A683" i="99"/>
  <c r="A691" i="99"/>
  <c r="A699" i="99"/>
  <c r="A707" i="99"/>
  <c r="A715" i="99"/>
  <c r="A723" i="99"/>
  <c r="A731" i="99"/>
  <c r="A739" i="99"/>
  <c r="A747" i="99"/>
  <c r="A755" i="99"/>
  <c r="A763" i="99"/>
  <c r="A778" i="99"/>
  <c r="A794" i="99"/>
  <c r="A810" i="99"/>
  <c r="A826" i="99"/>
  <c r="A858" i="99"/>
  <c r="A874" i="99"/>
  <c r="A890" i="99"/>
  <c r="A906" i="99"/>
  <c r="A922" i="99"/>
  <c r="A938" i="99"/>
  <c r="A970" i="99"/>
  <c r="A986" i="99"/>
  <c r="A1002" i="99"/>
  <c r="A1018" i="99"/>
  <c r="A1034" i="99"/>
  <c r="A1052" i="99"/>
  <c r="A1075" i="99"/>
  <c r="A1098" i="99"/>
  <c r="A1166" i="99"/>
  <c r="A1294" i="99"/>
  <c r="A1341" i="99"/>
  <c r="A1422" i="99"/>
  <c r="A1469" i="99"/>
  <c r="A1503" i="99"/>
  <c r="A1550" i="99"/>
  <c r="A1597" i="99"/>
  <c r="A1678" i="99"/>
  <c r="A1725" i="99"/>
  <c r="A1759" i="99"/>
  <c r="A388" i="99"/>
  <c r="A396" i="99"/>
  <c r="A404" i="99"/>
  <c r="A412" i="99"/>
  <c r="A420" i="99"/>
  <c r="A428" i="99"/>
  <c r="A436" i="99"/>
  <c r="A444" i="99"/>
  <c r="A452" i="99"/>
  <c r="A460" i="99"/>
  <c r="A468" i="99"/>
  <c r="A476" i="99"/>
  <c r="A484" i="99"/>
  <c r="A492" i="99"/>
  <c r="A500" i="99"/>
  <c r="A508" i="99"/>
  <c r="A516" i="99"/>
  <c r="A524" i="99"/>
  <c r="A532" i="99"/>
  <c r="A540" i="99"/>
  <c r="A548" i="99"/>
  <c r="A556" i="99"/>
  <c r="A564" i="99"/>
  <c r="A572" i="99"/>
  <c r="A580" i="99"/>
  <c r="A588" i="99"/>
  <c r="A596" i="99"/>
  <c r="A604" i="99"/>
  <c r="A612" i="99"/>
  <c r="A620" i="99"/>
  <c r="A628" i="99"/>
  <c r="A636" i="99"/>
  <c r="A644" i="99"/>
  <c r="A652" i="99"/>
  <c r="A660" i="99"/>
  <c r="A668" i="99"/>
  <c r="A676" i="99"/>
  <c r="A684" i="99"/>
  <c r="A692" i="99"/>
  <c r="A700" i="99"/>
  <c r="A708" i="99"/>
  <c r="A716" i="99"/>
  <c r="A724" i="99"/>
  <c r="A732" i="99"/>
  <c r="A740" i="99"/>
  <c r="A748" i="99"/>
  <c r="A756" i="99"/>
  <c r="A764" i="99"/>
  <c r="A779" i="99"/>
  <c r="A795" i="99"/>
  <c r="A827" i="99"/>
  <c r="A843" i="99"/>
  <c r="A859" i="99"/>
  <c r="A875" i="99"/>
  <c r="A891" i="99"/>
  <c r="A907" i="99"/>
  <c r="A939" i="99"/>
  <c r="A955" i="99"/>
  <c r="A971" i="99"/>
  <c r="A987" i="99"/>
  <c r="A1003" i="99"/>
  <c r="A1019" i="99"/>
  <c r="A1058" i="99"/>
  <c r="A1099" i="99"/>
  <c r="A1133" i="99"/>
  <c r="A1167" i="99"/>
  <c r="A1214" i="99"/>
  <c r="A1389" i="99"/>
  <c r="A1423" i="99"/>
  <c r="A1470" i="99"/>
  <c r="A1517" i="99"/>
  <c r="A1645" i="99"/>
  <c r="A1726" i="99"/>
  <c r="A769" i="99"/>
  <c r="A767" i="99"/>
  <c r="A766" i="99"/>
  <c r="A881" i="99"/>
  <c r="A880" i="99"/>
  <c r="A879" i="99"/>
  <c r="A878" i="99"/>
  <c r="A993" i="99"/>
  <c r="A992" i="99"/>
  <c r="A991" i="99"/>
  <c r="A990" i="99"/>
  <c r="A1080" i="99"/>
  <c r="A1079" i="99"/>
  <c r="A1078" i="99"/>
  <c r="A1077" i="99"/>
  <c r="A1163" i="99"/>
  <c r="A1162" i="99"/>
  <c r="A1161" i="99"/>
  <c r="A1160" i="99"/>
  <c r="A1164" i="99"/>
  <c r="A1159" i="99"/>
  <c r="A1158" i="99"/>
  <c r="A1355" i="99"/>
  <c r="A1354" i="99"/>
  <c r="A1360" i="99"/>
  <c r="A1356" i="99"/>
  <c r="A1443" i="99"/>
  <c r="A1442" i="99"/>
  <c r="A1441" i="99"/>
  <c r="A1440" i="99"/>
  <c r="A1444" i="99"/>
  <c r="A1555" i="99"/>
  <c r="A1554" i="99"/>
  <c r="A1553" i="99"/>
  <c r="A1552" i="99"/>
  <c r="A1556" i="99"/>
  <c r="A1635" i="99"/>
  <c r="A1634" i="99"/>
  <c r="A1640" i="99"/>
  <c r="A1639" i="99"/>
  <c r="A1638" i="99"/>
  <c r="A1637" i="99"/>
  <c r="A1636" i="99"/>
  <c r="A1747" i="99"/>
  <c r="A1746" i="99"/>
  <c r="A1752" i="99"/>
  <c r="A1751" i="99"/>
  <c r="A1750" i="99"/>
  <c r="A1749" i="99"/>
  <c r="A1748" i="99"/>
  <c r="A433" i="99"/>
  <c r="A852" i="99"/>
  <c r="A1326" i="99"/>
  <c r="A434" i="99"/>
  <c r="A458" i="99"/>
  <c r="A602" i="99"/>
  <c r="A626" i="99"/>
  <c r="A658" i="99"/>
  <c r="A853" i="99"/>
  <c r="A785" i="99"/>
  <c r="A784" i="99"/>
  <c r="A783" i="99"/>
  <c r="A782" i="99"/>
  <c r="A809" i="99"/>
  <c r="A808" i="99"/>
  <c r="A814" i="99"/>
  <c r="A841" i="99"/>
  <c r="A840" i="99"/>
  <c r="A839" i="99"/>
  <c r="A838" i="99"/>
  <c r="A865" i="99"/>
  <c r="A864" i="99"/>
  <c r="A870" i="99"/>
  <c r="A897" i="99"/>
  <c r="A896" i="99"/>
  <c r="A895" i="99"/>
  <c r="A894" i="99"/>
  <c r="A921" i="99"/>
  <c r="A920" i="99"/>
  <c r="A926" i="99"/>
  <c r="A953" i="99"/>
  <c r="A952" i="99"/>
  <c r="A951" i="99"/>
  <c r="A950" i="99"/>
  <c r="A977" i="99"/>
  <c r="A976" i="99"/>
  <c r="A982" i="99"/>
  <c r="A1009" i="99"/>
  <c r="A1008" i="99"/>
  <c r="A1007" i="99"/>
  <c r="A1006" i="99"/>
  <c r="A1033" i="99"/>
  <c r="A1032" i="99"/>
  <c r="A1038" i="99"/>
  <c r="A1037" i="99"/>
  <c r="A1065" i="99"/>
  <c r="A1064" i="99"/>
  <c r="A1063" i="99"/>
  <c r="A1062" i="99"/>
  <c r="A1061" i="99"/>
  <c r="A1089" i="99"/>
  <c r="A1088" i="99"/>
  <c r="A1094" i="99"/>
  <c r="A1093" i="99"/>
  <c r="A1122" i="99"/>
  <c r="A1121" i="99"/>
  <c r="A1120" i="99"/>
  <c r="A1116" i="99"/>
  <c r="A1147" i="99"/>
  <c r="A1146" i="99"/>
  <c r="A1145" i="99"/>
  <c r="A1144" i="99"/>
  <c r="A1148" i="99"/>
  <c r="A1178" i="99"/>
  <c r="A1177" i="99"/>
  <c r="A1176" i="99"/>
  <c r="A1175" i="99"/>
  <c r="A1174" i="99"/>
  <c r="A1173" i="99"/>
  <c r="A1172" i="99"/>
  <c r="A1203" i="99"/>
  <c r="A1202" i="99"/>
  <c r="A1201" i="99"/>
  <c r="A1200" i="99"/>
  <c r="A1206" i="99"/>
  <c r="A1205" i="99"/>
  <c r="A1204" i="99"/>
  <c r="A1234" i="99"/>
  <c r="A1233" i="99"/>
  <c r="A1232" i="99"/>
  <c r="A1228" i="99"/>
  <c r="A1259" i="99"/>
  <c r="A1258" i="99"/>
  <c r="A1257" i="99"/>
  <c r="A1256" i="99"/>
  <c r="A1260" i="99"/>
  <c r="A1290" i="99"/>
  <c r="A1289" i="99"/>
  <c r="A1288" i="99"/>
  <c r="A1287" i="99"/>
  <c r="A1286" i="99"/>
  <c r="A1285" i="99"/>
  <c r="A1284" i="99"/>
  <c r="A1315" i="99"/>
  <c r="A1314" i="99"/>
  <c r="A1313" i="99"/>
  <c r="A1312" i="99"/>
  <c r="A1318" i="99"/>
  <c r="A1317" i="99"/>
  <c r="A1316" i="99"/>
  <c r="A1346" i="99"/>
  <c r="A1345" i="99"/>
  <c r="A1344" i="99"/>
  <c r="A1340" i="99"/>
  <c r="A1371" i="99"/>
  <c r="A1370" i="99"/>
  <c r="A1369" i="99"/>
  <c r="A1368" i="99"/>
  <c r="A1372" i="99"/>
  <c r="A1402" i="99"/>
  <c r="A1401" i="99"/>
  <c r="A1400" i="99"/>
  <c r="A1399" i="99"/>
  <c r="A1398" i="99"/>
  <c r="A1397" i="99"/>
  <c r="A1396" i="99"/>
  <c r="A1427" i="99"/>
  <c r="A1426" i="99"/>
  <c r="A1425" i="99"/>
  <c r="A1424" i="99"/>
  <c r="A1430" i="99"/>
  <c r="A1429" i="99"/>
  <c r="A1428" i="99"/>
  <c r="A1458" i="99"/>
  <c r="A1457" i="99"/>
  <c r="A1456" i="99"/>
  <c r="A1452" i="99"/>
  <c r="A1483" i="99"/>
  <c r="A1482" i="99"/>
  <c r="A1481" i="99"/>
  <c r="A1480" i="99"/>
  <c r="A1484" i="99"/>
  <c r="A1514" i="99"/>
  <c r="A1513" i="99"/>
  <c r="A1512" i="99"/>
  <c r="A1511" i="99"/>
  <c r="A1510" i="99"/>
  <c r="A1509" i="99"/>
  <c r="A1508" i="99"/>
  <c r="A1539" i="99"/>
  <c r="A1538" i="99"/>
  <c r="A1537" i="99"/>
  <c r="A1536" i="99"/>
  <c r="A1542" i="99"/>
  <c r="A1541" i="99"/>
  <c r="A1540" i="99"/>
  <c r="A1570" i="99"/>
  <c r="A1569" i="99"/>
  <c r="A1568" i="99"/>
  <c r="A1564" i="99"/>
  <c r="A1595" i="99"/>
  <c r="A1594" i="99"/>
  <c r="A1593" i="99"/>
  <c r="A1592" i="99"/>
  <c r="A1596" i="99"/>
  <c r="A1626" i="99"/>
  <c r="A1625" i="99"/>
  <c r="A1624" i="99"/>
  <c r="A1623" i="99"/>
  <c r="A1622" i="99"/>
  <c r="A1621" i="99"/>
  <c r="A1620" i="99"/>
  <c r="A1651" i="99"/>
  <c r="A1650" i="99"/>
  <c r="A1649" i="99"/>
  <c r="A1648" i="99"/>
  <c r="A1654" i="99"/>
  <c r="A1653" i="99"/>
  <c r="A1652" i="99"/>
  <c r="A1682" i="99"/>
  <c r="A1681" i="99"/>
  <c r="A1680" i="99"/>
  <c r="A1676" i="99"/>
  <c r="A1707" i="99"/>
  <c r="A1706" i="99"/>
  <c r="A1705" i="99"/>
  <c r="A1704" i="99"/>
  <c r="A1708" i="99"/>
  <c r="A1738" i="99"/>
  <c r="A1737" i="99"/>
  <c r="A1736" i="99"/>
  <c r="A1735" i="99"/>
  <c r="A1734" i="99"/>
  <c r="A1733" i="99"/>
  <c r="A1732" i="99"/>
  <c r="A1763" i="99"/>
  <c r="A1762" i="99"/>
  <c r="A1761" i="99"/>
  <c r="A1760" i="99"/>
  <c r="A1766" i="99"/>
  <c r="A1765" i="99"/>
  <c r="A1764" i="99"/>
  <c r="A389" i="99"/>
  <c r="A397" i="99"/>
  <c r="A405" i="99"/>
  <c r="A413" i="99"/>
  <c r="A421" i="99"/>
  <c r="A429" i="99"/>
  <c r="A437" i="99"/>
  <c r="A445" i="99"/>
  <c r="A453" i="99"/>
  <c r="A461" i="99"/>
  <c r="A469" i="99"/>
  <c r="A477" i="99"/>
  <c r="A485" i="99"/>
  <c r="A493" i="99"/>
  <c r="A501" i="99"/>
  <c r="A509" i="99"/>
  <c r="A517" i="99"/>
  <c r="A525" i="99"/>
  <c r="A533" i="99"/>
  <c r="A541" i="99"/>
  <c r="A549" i="99"/>
  <c r="A557" i="99"/>
  <c r="A565" i="99"/>
  <c r="A573" i="99"/>
  <c r="A581" i="99"/>
  <c r="A589" i="99"/>
  <c r="A597" i="99"/>
  <c r="A605" i="99"/>
  <c r="A613" i="99"/>
  <c r="A621" i="99"/>
  <c r="A629" i="99"/>
  <c r="A637" i="99"/>
  <c r="A645" i="99"/>
  <c r="A653" i="99"/>
  <c r="A661" i="99"/>
  <c r="A669" i="99"/>
  <c r="A677" i="99"/>
  <c r="A685" i="99"/>
  <c r="A693" i="99"/>
  <c r="A701" i="99"/>
  <c r="A709" i="99"/>
  <c r="A717" i="99"/>
  <c r="A725" i="99"/>
  <c r="A733" i="99"/>
  <c r="A741" i="99"/>
  <c r="A749" i="99"/>
  <c r="A757" i="99"/>
  <c r="A765" i="99"/>
  <c r="A780" i="99"/>
  <c r="A812" i="99"/>
  <c r="A844" i="99"/>
  <c r="A860" i="99"/>
  <c r="A876" i="99"/>
  <c r="A892" i="99"/>
  <c r="A924" i="99"/>
  <c r="A956" i="99"/>
  <c r="A972" i="99"/>
  <c r="A988" i="99"/>
  <c r="A1004" i="99"/>
  <c r="A1036" i="99"/>
  <c r="A1059" i="99"/>
  <c r="A1082" i="99"/>
  <c r="A1181" i="99"/>
  <c r="A1215" i="99"/>
  <c r="A1262" i="99"/>
  <c r="A1309" i="99"/>
  <c r="A1343" i="99"/>
  <c r="A1390" i="99"/>
  <c r="A1518" i="99"/>
  <c r="A1565" i="99"/>
  <c r="A1646" i="99"/>
  <c r="A1727" i="99"/>
  <c r="C1595" i="99"/>
  <c r="C1798" i="99"/>
  <c r="A800" i="99"/>
  <c r="A799" i="99"/>
  <c r="A798" i="99"/>
  <c r="A912" i="99"/>
  <c r="A911" i="99"/>
  <c r="A910" i="99"/>
  <c r="A1024" i="99"/>
  <c r="A1023" i="99"/>
  <c r="A1022" i="99"/>
  <c r="A1131" i="99"/>
  <c r="A1130" i="99"/>
  <c r="A1136" i="99"/>
  <c r="A1132" i="99"/>
  <c r="A1243" i="99"/>
  <c r="A1242" i="99"/>
  <c r="A1248" i="99"/>
  <c r="A1244" i="99"/>
  <c r="A1299" i="99"/>
  <c r="A1298" i="99"/>
  <c r="A1304" i="99"/>
  <c r="A1303" i="99"/>
  <c r="A1302" i="99"/>
  <c r="A1301" i="99"/>
  <c r="A1300" i="99"/>
  <c r="A1411" i="99"/>
  <c r="A1410" i="99"/>
  <c r="A1416" i="99"/>
  <c r="A1415" i="99"/>
  <c r="A1414" i="99"/>
  <c r="A1413" i="99"/>
  <c r="A1412" i="99"/>
  <c r="A1523" i="99"/>
  <c r="A1522" i="99"/>
  <c r="A1528" i="99"/>
  <c r="A1527" i="99"/>
  <c r="A1526" i="99"/>
  <c r="A1525" i="99"/>
  <c r="A1524" i="99"/>
  <c r="A1611" i="99"/>
  <c r="A1610" i="99"/>
  <c r="A1609" i="99"/>
  <c r="A1608" i="99"/>
  <c r="A1612" i="99"/>
  <c r="A1607" i="99"/>
  <c r="A1606" i="99"/>
  <c r="A1691" i="99"/>
  <c r="A1690" i="99"/>
  <c r="A1696" i="99"/>
  <c r="A1692" i="99"/>
  <c r="A1779" i="99"/>
  <c r="A1778" i="99"/>
  <c r="A1777" i="99"/>
  <c r="A1776" i="99"/>
  <c r="A1780" i="99"/>
  <c r="A489" i="99"/>
  <c r="A545" i="99"/>
  <c r="A601" i="99"/>
  <c r="A884" i="99"/>
  <c r="A964" i="99"/>
  <c r="A996" i="99"/>
  <c r="A1245" i="99"/>
  <c r="A570" i="99"/>
  <c r="A682" i="99"/>
  <c r="A738" i="99"/>
  <c r="A390" i="99"/>
  <c r="A398" i="99"/>
  <c r="A406" i="99"/>
  <c r="A414" i="99"/>
  <c r="A430" i="99"/>
  <c r="A438" i="99"/>
  <c r="A446" i="99"/>
  <c r="A454" i="99"/>
  <c r="A462" i="99"/>
  <c r="A470" i="99"/>
  <c r="A486" i="99"/>
  <c r="A494" i="99"/>
  <c r="A502" i="99"/>
  <c r="A510" i="99"/>
  <c r="A518" i="99"/>
  <c r="A526" i="99"/>
  <c r="A542" i="99"/>
  <c r="A550" i="99"/>
  <c r="A558" i="99"/>
  <c r="A566" i="99"/>
  <c r="A574" i="99"/>
  <c r="A582" i="99"/>
  <c r="A598" i="99"/>
  <c r="A606" i="99"/>
  <c r="A614" i="99"/>
  <c r="A622" i="99"/>
  <c r="A630" i="99"/>
  <c r="A638" i="99"/>
  <c r="A654" i="99"/>
  <c r="A662" i="99"/>
  <c r="A670" i="99"/>
  <c r="A678" i="99"/>
  <c r="A686" i="99"/>
  <c r="A694" i="99"/>
  <c r="A710" i="99"/>
  <c r="A718" i="99"/>
  <c r="A726" i="99"/>
  <c r="A734" i="99"/>
  <c r="A742" i="99"/>
  <c r="A750" i="99"/>
  <c r="A768" i="99"/>
  <c r="A781" i="99"/>
  <c r="A797" i="99"/>
  <c r="A813" i="99"/>
  <c r="A829" i="99"/>
  <c r="A861" i="99"/>
  <c r="A893" i="99"/>
  <c r="A909" i="99"/>
  <c r="A925" i="99"/>
  <c r="A941" i="99"/>
  <c r="A973" i="99"/>
  <c r="A1005" i="99"/>
  <c r="A1021" i="99"/>
  <c r="A1060" i="99"/>
  <c r="A1083" i="99"/>
  <c r="A1106" i="99"/>
  <c r="A1135" i="99"/>
  <c r="A1229" i="99"/>
  <c r="A1310" i="99"/>
  <c r="A1357" i="99"/>
  <c r="A1391" i="99"/>
  <c r="A1438" i="99"/>
  <c r="A1485" i="99"/>
  <c r="A1566" i="99"/>
  <c r="A1613" i="99"/>
  <c r="A1647" i="99"/>
  <c r="A1694" i="99"/>
  <c r="A1775" i="99"/>
  <c r="A825" i="99"/>
  <c r="A824" i="99"/>
  <c r="A823" i="99"/>
  <c r="A822" i="99"/>
  <c r="A937" i="99"/>
  <c r="A936" i="99"/>
  <c r="A935" i="99"/>
  <c r="A934" i="99"/>
  <c r="A1049" i="99"/>
  <c r="A1048" i="99"/>
  <c r="A1047" i="99"/>
  <c r="A1046" i="99"/>
  <c r="A1187" i="99"/>
  <c r="A1186" i="99"/>
  <c r="A1192" i="99"/>
  <c r="A1191" i="99"/>
  <c r="A1190" i="99"/>
  <c r="A1189" i="99"/>
  <c r="A1188" i="99"/>
  <c r="A1275" i="99"/>
  <c r="A1274" i="99"/>
  <c r="A1273" i="99"/>
  <c r="A1272" i="99"/>
  <c r="A1276" i="99"/>
  <c r="A1271" i="99"/>
  <c r="A1270" i="99"/>
  <c r="A1387" i="99"/>
  <c r="A1386" i="99"/>
  <c r="A1385" i="99"/>
  <c r="A1384" i="99"/>
  <c r="A1388" i="99"/>
  <c r="A1383" i="99"/>
  <c r="A1382" i="99"/>
  <c r="A1467" i="99"/>
  <c r="A1466" i="99"/>
  <c r="A1472" i="99"/>
  <c r="A1468" i="99"/>
  <c r="A1579" i="99"/>
  <c r="A1578" i="99"/>
  <c r="A1584" i="99"/>
  <c r="A1580" i="99"/>
  <c r="A1667" i="99"/>
  <c r="A1666" i="99"/>
  <c r="A1665" i="99"/>
  <c r="A1664" i="99"/>
  <c r="A1668" i="99"/>
  <c r="A772" i="99"/>
  <c r="A1050" i="99"/>
  <c r="A402" i="99"/>
  <c r="A546" i="99"/>
  <c r="A714" i="99"/>
  <c r="A965" i="99"/>
  <c r="A1074" i="99"/>
  <c r="A793" i="99"/>
  <c r="A792" i="99"/>
  <c r="A791" i="99"/>
  <c r="A790" i="99"/>
  <c r="A817" i="99"/>
  <c r="A816" i="99"/>
  <c r="A815" i="99"/>
  <c r="A849" i="99"/>
  <c r="A848" i="99"/>
  <c r="A847" i="99"/>
  <c r="A846" i="99"/>
  <c r="A873" i="99"/>
  <c r="A872" i="99"/>
  <c r="A871" i="99"/>
  <c r="A905" i="99"/>
  <c r="A904" i="99"/>
  <c r="A903" i="99"/>
  <c r="A902" i="99"/>
  <c r="A929" i="99"/>
  <c r="A928" i="99"/>
  <c r="A927" i="99"/>
  <c r="A961" i="99"/>
  <c r="A960" i="99"/>
  <c r="A959" i="99"/>
  <c r="A958" i="99"/>
  <c r="A985" i="99"/>
  <c r="A984" i="99"/>
  <c r="A983" i="99"/>
  <c r="A1017" i="99"/>
  <c r="A1016" i="99"/>
  <c r="A1015" i="99"/>
  <c r="A1014" i="99"/>
  <c r="A1041" i="99"/>
  <c r="A1040" i="99"/>
  <c r="A1039" i="99"/>
  <c r="A1045" i="99"/>
  <c r="A1073" i="99"/>
  <c r="A1072" i="99"/>
  <c r="A1071" i="99"/>
  <c r="A1070" i="99"/>
  <c r="A1069" i="99"/>
  <c r="A1097" i="99"/>
  <c r="A1096" i="99"/>
  <c r="A1095" i="99"/>
  <c r="A1101" i="99"/>
  <c r="A1123" i="99"/>
  <c r="A1129" i="99"/>
  <c r="A1128" i="99"/>
  <c r="A1127" i="99"/>
  <c r="A1126" i="99"/>
  <c r="A1125" i="99"/>
  <c r="A1124" i="99"/>
  <c r="A1155" i="99"/>
  <c r="A1154" i="99"/>
  <c r="A1153" i="99"/>
  <c r="A1152" i="99"/>
  <c r="A1157" i="99"/>
  <c r="A1156" i="99"/>
  <c r="A1179" i="99"/>
  <c r="A1185" i="99"/>
  <c r="A1184" i="99"/>
  <c r="A1180" i="99"/>
  <c r="A1211" i="99"/>
  <c r="A1210" i="99"/>
  <c r="A1209" i="99"/>
  <c r="A1208" i="99"/>
  <c r="A1212" i="99"/>
  <c r="A1207" i="99"/>
  <c r="A1235" i="99"/>
  <c r="A1241" i="99"/>
  <c r="A1240" i="99"/>
  <c r="A1239" i="99"/>
  <c r="A1238" i="99"/>
  <c r="A1237" i="99"/>
  <c r="A1236" i="99"/>
  <c r="A1267" i="99"/>
  <c r="A1266" i="99"/>
  <c r="A1265" i="99"/>
  <c r="A1264" i="99"/>
  <c r="A1269" i="99"/>
  <c r="A1268" i="99"/>
  <c r="A1291" i="99"/>
  <c r="A1297" i="99"/>
  <c r="A1296" i="99"/>
  <c r="A1292" i="99"/>
  <c r="A1323" i="99"/>
  <c r="A1322" i="99"/>
  <c r="A1321" i="99"/>
  <c r="A1320" i="99"/>
  <c r="A1324" i="99"/>
  <c r="A1319" i="99"/>
  <c r="A1347" i="99"/>
  <c r="A1353" i="99"/>
  <c r="A1352" i="99"/>
  <c r="A1351" i="99"/>
  <c r="A1350" i="99"/>
  <c r="A1349" i="99"/>
  <c r="A1348" i="99"/>
  <c r="A1379" i="99"/>
  <c r="A1378" i="99"/>
  <c r="A1377" i="99"/>
  <c r="A1376" i="99"/>
  <c r="A1381" i="99"/>
  <c r="A1380" i="99"/>
  <c r="A1403" i="99"/>
  <c r="A1409" i="99"/>
  <c r="A1408" i="99"/>
  <c r="A1404" i="99"/>
  <c r="A1435" i="99"/>
  <c r="A1434" i="99"/>
  <c r="A1433" i="99"/>
  <c r="A1432" i="99"/>
  <c r="A1436" i="99"/>
  <c r="A1431" i="99"/>
  <c r="A1459" i="99"/>
  <c r="A1465" i="99"/>
  <c r="A1464" i="99"/>
  <c r="A1463" i="99"/>
  <c r="A1462" i="99"/>
  <c r="A1461" i="99"/>
  <c r="A1460" i="99"/>
  <c r="A1491" i="99"/>
  <c r="A1490" i="99"/>
  <c r="A1489" i="99"/>
  <c r="A1488" i="99"/>
  <c r="A1493" i="99"/>
  <c r="A1492" i="99"/>
  <c r="A1515" i="99"/>
  <c r="A1521" i="99"/>
  <c r="A1520" i="99"/>
  <c r="A1516" i="99"/>
  <c r="A1547" i="99"/>
  <c r="A1546" i="99"/>
  <c r="A1545" i="99"/>
  <c r="A1544" i="99"/>
  <c r="A1548" i="99"/>
  <c r="A1543" i="99"/>
  <c r="A1571" i="99"/>
  <c r="A1577" i="99"/>
  <c r="A1576" i="99"/>
  <c r="A1575" i="99"/>
  <c r="A1574" i="99"/>
  <c r="A1573" i="99"/>
  <c r="A1572" i="99"/>
  <c r="A1603" i="99"/>
  <c r="A1602" i="99"/>
  <c r="A1601" i="99"/>
  <c r="A1600" i="99"/>
  <c r="A1605" i="99"/>
  <c r="A1604" i="99"/>
  <c r="A1627" i="99"/>
  <c r="A1633" i="99"/>
  <c r="A1632" i="99"/>
  <c r="A1628" i="99"/>
  <c r="A1659" i="99"/>
  <c r="A1658" i="99"/>
  <c r="A1657" i="99"/>
  <c r="A1656" i="99"/>
  <c r="A1660" i="99"/>
  <c r="A1655" i="99"/>
  <c r="A1683" i="99"/>
  <c r="A1689" i="99"/>
  <c r="A1688" i="99"/>
  <c r="A1687" i="99"/>
  <c r="A1686" i="99"/>
  <c r="A1685" i="99"/>
  <c r="A1684" i="99"/>
  <c r="A1715" i="99"/>
  <c r="A1714" i="99"/>
  <c r="A1713" i="99"/>
  <c r="A1712" i="99"/>
  <c r="A1717" i="99"/>
  <c r="A1716" i="99"/>
  <c r="A1739" i="99"/>
  <c r="A1745" i="99"/>
  <c r="A1744" i="99"/>
  <c r="A1740" i="99"/>
  <c r="A1771" i="99"/>
  <c r="A1770" i="99"/>
  <c r="A1769" i="99"/>
  <c r="A1768" i="99"/>
  <c r="A1772" i="99"/>
  <c r="A1767" i="99"/>
  <c r="A770" i="99"/>
  <c r="A786" i="99"/>
  <c r="A802" i="99"/>
  <c r="A818" i="99"/>
  <c r="A834" i="99"/>
  <c r="A850" i="99"/>
  <c r="A866" i="99"/>
  <c r="A882" i="99"/>
  <c r="A898" i="99"/>
  <c r="A914" i="99"/>
  <c r="A930" i="99"/>
  <c r="A946" i="99"/>
  <c r="A962" i="99"/>
  <c r="A978" i="99"/>
  <c r="A994" i="99"/>
  <c r="A1010" i="99"/>
  <c r="A1026" i="99"/>
  <c r="A1043" i="99"/>
  <c r="A1066" i="99"/>
  <c r="A1084" i="99"/>
  <c r="A1107" i="99"/>
  <c r="A1149" i="99"/>
  <c r="A1183" i="99"/>
  <c r="A1230" i="99"/>
  <c r="A1277" i="99"/>
  <c r="A1311" i="99"/>
  <c r="A1358" i="99"/>
  <c r="A1405" i="99"/>
  <c r="A1439" i="99"/>
  <c r="A1486" i="99"/>
  <c r="A1533" i="99"/>
  <c r="A1567" i="99"/>
  <c r="A1614" i="99"/>
  <c r="A1661" i="99"/>
  <c r="A1695" i="99"/>
  <c r="A1742" i="99"/>
  <c r="C1791" i="99"/>
  <c r="C1315" i="99"/>
  <c r="C1602" i="99"/>
  <c r="C1322" i="99"/>
  <c r="C1728" i="99"/>
  <c r="C1189" i="99"/>
  <c r="C1469" i="99"/>
  <c r="C1154" i="99"/>
  <c r="C1651" i="99"/>
  <c r="C1749" i="99"/>
  <c r="C1168" i="99"/>
  <c r="C1448" i="99"/>
  <c r="C1133" i="99"/>
  <c r="C1371" i="99"/>
  <c r="C398" i="99"/>
  <c r="C1735" i="99"/>
  <c r="C1679" i="99"/>
  <c r="C1623" i="99"/>
  <c r="C1567" i="99"/>
  <c r="C1511" i="99"/>
  <c r="C1455" i="99"/>
  <c r="C1399" i="99"/>
  <c r="C1343" i="99"/>
  <c r="C1287" i="99"/>
  <c r="C1231" i="99"/>
  <c r="C1175" i="99"/>
  <c r="C1119" i="99"/>
  <c r="C1756" i="99"/>
  <c r="C1700" i="99"/>
  <c r="C1644" i="99"/>
  <c r="C1588" i="99"/>
  <c r="C1532" i="99"/>
  <c r="C1476" i="99"/>
  <c r="C1420" i="99"/>
  <c r="C1364" i="99"/>
  <c r="C1308" i="99"/>
  <c r="C1252" i="99"/>
  <c r="C1196" i="99"/>
  <c r="C1140" i="99"/>
  <c r="C1777" i="99"/>
  <c r="C1721" i="99"/>
  <c r="C1665" i="99"/>
  <c r="C1609" i="99"/>
  <c r="C1553" i="99"/>
  <c r="C1497" i="99"/>
  <c r="C1441" i="99"/>
  <c r="C1385" i="99"/>
  <c r="C1329" i="99"/>
  <c r="C1273" i="99"/>
  <c r="C1217" i="99"/>
  <c r="C1742" i="99"/>
  <c r="C1686" i="99"/>
  <c r="C1630" i="99"/>
  <c r="C1574" i="99"/>
  <c r="C1518" i="99"/>
  <c r="C1462" i="99"/>
  <c r="C1406" i="99"/>
  <c r="C1350" i="99"/>
  <c r="C1294" i="99"/>
  <c r="C1238" i="99"/>
  <c r="C1182" i="99"/>
  <c r="C1091" i="99"/>
  <c r="C1427" i="99"/>
  <c r="C1504" i="99"/>
  <c r="C1784" i="99"/>
  <c r="C1126" i="99"/>
  <c r="C1203" i="99"/>
  <c r="C1280" i="99"/>
  <c r="C1301" i="99"/>
  <c r="C1434" i="99"/>
  <c r="C1560" i="99"/>
  <c r="C1581" i="99"/>
  <c r="C1714" i="99"/>
  <c r="C1763" i="99"/>
  <c r="C1112" i="99"/>
  <c r="C1161" i="99"/>
  <c r="C1210" i="99"/>
  <c r="C1336" i="99"/>
  <c r="C1357" i="99"/>
  <c r="C1483" i="99"/>
  <c r="C1637" i="99"/>
  <c r="C1105" i="99"/>
  <c r="C1245" i="99"/>
  <c r="C1378" i="99"/>
  <c r="C1525" i="99"/>
  <c r="C1658" i="99"/>
  <c r="C1098" i="99"/>
  <c r="C1147" i="99"/>
  <c r="C1259" i="99"/>
  <c r="C1490" i="99"/>
  <c r="C1539" i="99"/>
  <c r="C1616" i="99"/>
  <c r="C1693" i="99"/>
  <c r="C1770" i="99"/>
  <c r="C1224" i="99"/>
  <c r="C1707" i="99"/>
  <c r="C1266" i="99"/>
  <c r="C1392" i="99"/>
  <c r="C1413" i="99"/>
  <c r="C1546" i="99"/>
  <c r="C1672" i="99"/>
  <c r="C958" i="99"/>
  <c r="C1070" i="99"/>
  <c r="C1014" i="99"/>
  <c r="C909" i="99"/>
  <c r="C993" i="99"/>
  <c r="C1049" i="99"/>
  <c r="C930" i="99"/>
  <c r="C972" i="99"/>
  <c r="C1028" i="99"/>
  <c r="C1084" i="99"/>
  <c r="C951" i="99"/>
  <c r="C1007" i="99"/>
  <c r="C1063" i="99"/>
  <c r="A311" i="99"/>
  <c r="C818" i="99"/>
  <c r="C986" i="99"/>
  <c r="C1042" i="99"/>
  <c r="C965" i="99"/>
  <c r="C1021" i="99"/>
  <c r="C1077" i="99"/>
  <c r="C853" i="99"/>
  <c r="C1000" i="99"/>
  <c r="C1056" i="99"/>
  <c r="C874" i="99"/>
  <c r="C979" i="99"/>
  <c r="C1035" i="99"/>
  <c r="C832" i="99"/>
  <c r="C888" i="99"/>
  <c r="C944" i="99"/>
  <c r="C811" i="99"/>
  <c r="C867" i="99"/>
  <c r="C923" i="99"/>
  <c r="C846" i="99"/>
  <c r="C902" i="99"/>
  <c r="C678" i="99"/>
  <c r="C825" i="99"/>
  <c r="C881" i="99"/>
  <c r="C937" i="99"/>
  <c r="C734" i="99"/>
  <c r="C860" i="99"/>
  <c r="C916" i="99"/>
  <c r="C790" i="99"/>
  <c r="C839" i="99"/>
  <c r="C895" i="99"/>
  <c r="C713" i="99"/>
  <c r="C769" i="99"/>
  <c r="C538" i="99"/>
  <c r="C573" i="99"/>
  <c r="C629" i="99"/>
  <c r="C692" i="99"/>
  <c r="C748" i="99"/>
  <c r="C804" i="99"/>
  <c r="C594" i="99"/>
  <c r="C650" i="99"/>
  <c r="C671" i="99"/>
  <c r="C727" i="99"/>
  <c r="C783" i="99"/>
  <c r="C706" i="99"/>
  <c r="C762" i="99"/>
  <c r="C685" i="99"/>
  <c r="C741" i="99"/>
  <c r="C797" i="99"/>
  <c r="A212" i="99"/>
  <c r="C720" i="99"/>
  <c r="C776" i="99"/>
  <c r="C699" i="99"/>
  <c r="C755" i="99"/>
  <c r="C552" i="99"/>
  <c r="C608" i="99"/>
  <c r="C664" i="99"/>
  <c r="C531" i="99"/>
  <c r="C587" i="99"/>
  <c r="C643" i="99"/>
  <c r="C566" i="99"/>
  <c r="C622" i="99"/>
  <c r="C545" i="99"/>
  <c r="C601" i="99"/>
  <c r="C657" i="99"/>
  <c r="C580" i="99"/>
  <c r="C636" i="99"/>
  <c r="C510" i="99"/>
  <c r="C559" i="99"/>
  <c r="C615" i="99"/>
  <c r="A221" i="99"/>
  <c r="C489" i="99"/>
  <c r="A213" i="99"/>
  <c r="C468" i="99"/>
  <c r="C524" i="99"/>
  <c r="C503" i="99"/>
  <c r="C482" i="99"/>
  <c r="C461" i="99"/>
  <c r="C517" i="99"/>
  <c r="C496" i="99"/>
  <c r="C475" i="99"/>
  <c r="C405" i="99"/>
  <c r="C412" i="99"/>
  <c r="C454" i="99"/>
  <c r="C447" i="99"/>
  <c r="C440" i="99"/>
  <c r="C433" i="99"/>
  <c r="C426" i="99"/>
  <c r="C419" i="99"/>
  <c r="A224" i="99"/>
  <c r="A241" i="99"/>
  <c r="A307" i="99"/>
  <c r="A298" i="99"/>
  <c r="A301" i="99"/>
  <c r="A312" i="99"/>
  <c r="A300" i="99"/>
  <c r="A261" i="99"/>
  <c r="A257" i="99"/>
  <c r="A386" i="99"/>
  <c r="A291" i="99"/>
  <c r="A282" i="99"/>
  <c r="A286" i="99"/>
  <c r="A297" i="99"/>
  <c r="A353" i="99"/>
  <c r="A352" i="99"/>
  <c r="A368" i="99"/>
  <c r="A356" i="99"/>
  <c r="A381" i="99"/>
  <c r="A245" i="99"/>
  <c r="A379" i="99"/>
  <c r="A309" i="99"/>
  <c r="A255" i="99"/>
  <c r="A235" i="99"/>
  <c r="A374" i="99"/>
  <c r="A250" i="99"/>
  <c r="A385" i="99"/>
  <c r="A321" i="99"/>
  <c r="A313" i="99"/>
  <c r="A302" i="99"/>
  <c r="A260" i="99"/>
  <c r="A249" i="99"/>
  <c r="A242" i="99"/>
  <c r="A228" i="99"/>
  <c r="A383" i="99"/>
  <c r="A372" i="99"/>
  <c r="A248" i="99"/>
  <c r="A209" i="99"/>
  <c r="A219" i="99"/>
  <c r="A225" i="99"/>
  <c r="A210" i="99"/>
  <c r="A334" i="99"/>
  <c r="A347" i="99"/>
  <c r="A337" i="99"/>
  <c r="A348" i="99"/>
  <c r="A338" i="99"/>
  <c r="A349" i="99"/>
  <c r="A343" i="99"/>
  <c r="A350" i="99"/>
  <c r="A345" i="99"/>
  <c r="A336" i="99"/>
  <c r="A262" i="99"/>
  <c r="A264" i="99"/>
  <c r="A276" i="99"/>
  <c r="A277" i="99"/>
  <c r="A266" i="99"/>
  <c r="A271" i="99"/>
  <c r="A273" i="99"/>
  <c r="A316" i="99"/>
  <c r="A280" i="99"/>
  <c r="A357" i="99"/>
  <c r="A322" i="99"/>
  <c r="A296" i="99"/>
  <c r="A285" i="99"/>
  <c r="A244" i="99"/>
  <c r="A237" i="99"/>
  <c r="A208" i="99"/>
  <c r="A384" i="99"/>
  <c r="A373" i="99"/>
  <c r="A332" i="99"/>
  <c r="A320" i="99"/>
  <c r="A293" i="99"/>
  <c r="A365" i="99"/>
  <c r="A329" i="99"/>
  <c r="A281" i="99"/>
  <c r="C174" i="99"/>
  <c r="C391" i="99"/>
  <c r="A378" i="99"/>
  <c r="A364" i="99"/>
  <c r="A354" i="99"/>
  <c r="A342" i="99"/>
  <c r="A328" i="99"/>
  <c r="A318" i="99"/>
  <c r="A306" i="99"/>
  <c r="A292" i="99"/>
  <c r="A270" i="99"/>
  <c r="A256" i="99"/>
  <c r="A234" i="99"/>
  <c r="A220" i="99"/>
  <c r="A375" i="99"/>
  <c r="A371" i="99"/>
  <c r="A376" i="99"/>
  <c r="A382" i="99"/>
  <c r="A387" i="99"/>
  <c r="A377" i="99"/>
  <c r="A380" i="99"/>
  <c r="A339" i="99"/>
  <c r="A335" i="99"/>
  <c r="A340" i="99"/>
  <c r="A346" i="99"/>
  <c r="A351" i="99"/>
  <c r="A341" i="99"/>
  <c r="A344" i="99"/>
  <c r="A303" i="99"/>
  <c r="A299" i="99"/>
  <c r="A304" i="99"/>
  <c r="A310" i="99"/>
  <c r="A315" i="99"/>
  <c r="A305" i="99"/>
  <c r="A308" i="99"/>
  <c r="A267" i="99"/>
  <c r="A263" i="99"/>
  <c r="A268" i="99"/>
  <c r="A274" i="99"/>
  <c r="A279" i="99"/>
  <c r="A269" i="99"/>
  <c r="A272" i="99"/>
  <c r="A231" i="99"/>
  <c r="A227" i="99"/>
  <c r="A232" i="99"/>
  <c r="A238" i="99"/>
  <c r="A243" i="99"/>
  <c r="A233" i="99"/>
  <c r="A236" i="99"/>
  <c r="A369" i="99"/>
  <c r="A363" i="99"/>
  <c r="A333" i="99"/>
  <c r="A327" i="99"/>
  <c r="A240" i="99"/>
  <c r="A230" i="99"/>
  <c r="A360" i="99"/>
  <c r="A366" i="99"/>
  <c r="A355" i="99"/>
  <c r="A361" i="99"/>
  <c r="A367" i="99"/>
  <c r="A362" i="99"/>
  <c r="A359" i="99"/>
  <c r="A324" i="99"/>
  <c r="A330" i="99"/>
  <c r="A319" i="99"/>
  <c r="A325" i="99"/>
  <c r="A331" i="99"/>
  <c r="A326" i="99"/>
  <c r="A323" i="99"/>
  <c r="A288" i="99"/>
  <c r="A294" i="99"/>
  <c r="A283" i="99"/>
  <c r="A289" i="99"/>
  <c r="A295" i="99"/>
  <c r="A290" i="99"/>
  <c r="A287" i="99"/>
  <c r="A275" i="99"/>
  <c r="A265" i="99"/>
  <c r="A252" i="99"/>
  <c r="A258" i="99"/>
  <c r="A247" i="99"/>
  <c r="A253" i="99"/>
  <c r="A259" i="99"/>
  <c r="A254" i="99"/>
  <c r="A251" i="99"/>
  <c r="A239" i="99"/>
  <c r="A229" i="99"/>
  <c r="A216" i="99"/>
  <c r="A222" i="99"/>
  <c r="A211" i="99"/>
  <c r="A217" i="99"/>
  <c r="A223" i="99"/>
  <c r="A218" i="99"/>
  <c r="A215" i="99"/>
  <c r="C211" i="99"/>
  <c r="C247" i="99"/>
  <c r="C283" i="99"/>
  <c r="C319" i="99"/>
  <c r="C355" i="99"/>
  <c r="C229" i="99"/>
  <c r="C265" i="99"/>
  <c r="C301" i="99"/>
  <c r="C337" i="99"/>
  <c r="C373" i="99"/>
  <c r="I22" i="89"/>
  <c r="B7" i="61" s="1"/>
  <c r="R119" i="79" l="1"/>
  <c r="W118" i="79"/>
  <c r="V118" i="79"/>
  <c r="U118" i="79"/>
  <c r="T118" i="79"/>
  <c r="S118" i="79"/>
  <c r="R118" i="79"/>
  <c r="R117" i="79"/>
  <c r="W116" i="79"/>
  <c r="V116" i="79"/>
  <c r="U116" i="79"/>
  <c r="T116" i="79"/>
  <c r="S116" i="79"/>
  <c r="R116" i="79"/>
  <c r="R115" i="79"/>
  <c r="W114" i="79"/>
  <c r="V114" i="79"/>
  <c r="U114" i="79"/>
  <c r="T114" i="79"/>
  <c r="S114" i="79"/>
  <c r="R114" i="79"/>
  <c r="R113" i="79"/>
  <c r="W112" i="79"/>
  <c r="V112" i="79"/>
  <c r="U112" i="79"/>
  <c r="T112" i="79"/>
  <c r="S112" i="79"/>
  <c r="R112" i="79"/>
  <c r="R111" i="79"/>
  <c r="W110" i="79"/>
  <c r="V110" i="79"/>
  <c r="U110" i="79"/>
  <c r="T110" i="79"/>
  <c r="S110" i="79"/>
  <c r="R110" i="79"/>
  <c r="R109" i="79"/>
  <c r="W108" i="79"/>
  <c r="V108" i="79"/>
  <c r="U108" i="79"/>
  <c r="T108" i="79"/>
  <c r="S108" i="79"/>
  <c r="R108" i="79"/>
  <c r="R107" i="79"/>
  <c r="W106" i="79"/>
  <c r="V106" i="79"/>
  <c r="U106" i="79"/>
  <c r="T106" i="79"/>
  <c r="S106" i="79"/>
  <c r="R106" i="79"/>
  <c r="R105" i="79"/>
  <c r="W104" i="79"/>
  <c r="V104" i="79"/>
  <c r="U104" i="79"/>
  <c r="T104" i="79"/>
  <c r="S104" i="79"/>
  <c r="R104" i="79"/>
  <c r="R103" i="79"/>
  <c r="W102" i="79"/>
  <c r="V102" i="79"/>
  <c r="U102" i="79"/>
  <c r="T102" i="79"/>
  <c r="S102" i="79"/>
  <c r="R102" i="79"/>
  <c r="R101" i="79"/>
  <c r="W100" i="79"/>
  <c r="V100" i="79"/>
  <c r="U100" i="79"/>
  <c r="T100" i="79"/>
  <c r="S100" i="79"/>
  <c r="R100" i="79"/>
  <c r="R99" i="79"/>
  <c r="W98" i="79"/>
  <c r="V98" i="79"/>
  <c r="U98" i="79"/>
  <c r="T98" i="79"/>
  <c r="S98" i="79"/>
  <c r="R98" i="79"/>
  <c r="R97" i="79"/>
  <c r="W96" i="79"/>
  <c r="V96" i="79"/>
  <c r="U96" i="79"/>
  <c r="T96" i="79"/>
  <c r="S96" i="79"/>
  <c r="R96" i="79"/>
  <c r="R94" i="79"/>
  <c r="C62" i="99" s="1"/>
  <c r="R93" i="79"/>
  <c r="C61" i="99" s="1"/>
  <c r="R92" i="79"/>
  <c r="C60" i="99" s="1"/>
  <c r="R91" i="79"/>
  <c r="C59" i="99" s="1"/>
  <c r="R90" i="79"/>
  <c r="C58" i="99" s="1"/>
  <c r="R89" i="79"/>
  <c r="C57" i="99" s="1"/>
  <c r="R88" i="79"/>
  <c r="C56" i="99" s="1"/>
  <c r="R87" i="79"/>
  <c r="C55" i="99" s="1"/>
  <c r="R86" i="79"/>
  <c r="C50" i="99" s="1"/>
  <c r="R83" i="79"/>
  <c r="R82" i="79"/>
  <c r="R81" i="79"/>
  <c r="R80" i="79"/>
  <c r="R79" i="79"/>
  <c r="C34" i="99" s="1"/>
  <c r="R78" i="79"/>
  <c r="C33" i="99" s="1"/>
  <c r="V77" i="79"/>
  <c r="C32" i="99" s="1"/>
  <c r="U77" i="79"/>
  <c r="C31" i="99" s="1"/>
  <c r="R77" i="79"/>
  <c r="C30" i="99" s="1"/>
  <c r="U76" i="79"/>
  <c r="C27" i="99" s="1"/>
  <c r="R76" i="79"/>
  <c r="C26" i="99" s="1"/>
  <c r="U75" i="79"/>
  <c r="C25" i="99" s="1"/>
  <c r="R75" i="79"/>
  <c r="C24" i="99" s="1"/>
  <c r="R73" i="79"/>
  <c r="R70" i="79"/>
  <c r="C54" i="99" s="1"/>
  <c r="R69" i="79"/>
  <c r="C53" i="99" s="1"/>
  <c r="R68" i="79"/>
  <c r="C52" i="99" s="1"/>
  <c r="R67" i="79"/>
  <c r="C51" i="99" s="1"/>
  <c r="R65" i="79"/>
  <c r="C83" i="99" s="1"/>
  <c r="R64" i="79"/>
  <c r="C82" i="99" s="1"/>
  <c r="R63" i="79"/>
  <c r="C81" i="99" s="1"/>
  <c r="R62" i="79"/>
  <c r="C76" i="99" s="1"/>
  <c r="R61" i="79"/>
  <c r="C75" i="99" s="1"/>
  <c r="R60" i="79"/>
  <c r="C74" i="99" s="1"/>
  <c r="R59" i="79"/>
  <c r="C69" i="99" s="1"/>
  <c r="R58" i="79"/>
  <c r="C68" i="99" s="1"/>
  <c r="R57" i="79"/>
  <c r="C67" i="99" s="1"/>
  <c r="R55" i="79"/>
  <c r="C80" i="99" s="1"/>
  <c r="T54" i="79"/>
  <c r="R54" i="79"/>
  <c r="R53" i="79"/>
  <c r="C73" i="99" s="1"/>
  <c r="T52" i="79"/>
  <c r="R52" i="79"/>
  <c r="R51" i="79"/>
  <c r="C66" i="99" s="1"/>
  <c r="T50" i="79"/>
  <c r="R50" i="79"/>
  <c r="C65" i="99" s="1"/>
  <c r="R48" i="79"/>
  <c r="C49" i="99" s="1"/>
  <c r="R47" i="79"/>
  <c r="C47" i="99" s="1"/>
  <c r="R46" i="79"/>
  <c r="C45" i="99" s="1"/>
  <c r="R45" i="79"/>
  <c r="C41" i="99" s="1"/>
  <c r="R44" i="79"/>
  <c r="C40" i="99" s="1"/>
  <c r="R43" i="79"/>
  <c r="C39" i="99" s="1"/>
  <c r="R42" i="79"/>
  <c r="C38" i="99" s="1"/>
  <c r="R41" i="79"/>
  <c r="C37" i="99" s="1"/>
  <c r="R40" i="79"/>
  <c r="C123" i="99" s="1"/>
  <c r="U39" i="79"/>
  <c r="C122" i="99" s="1"/>
  <c r="R39" i="79"/>
  <c r="C121" i="99" s="1"/>
  <c r="U38" i="79"/>
  <c r="C120" i="99" s="1"/>
  <c r="R38" i="79"/>
  <c r="C119" i="99" s="1"/>
  <c r="R37" i="79"/>
  <c r="C115" i="99" s="1"/>
  <c r="U36" i="79"/>
  <c r="C114" i="99" s="1"/>
  <c r="R36" i="79"/>
  <c r="C113" i="99" s="1"/>
  <c r="U35" i="79"/>
  <c r="C112" i="99" s="1"/>
  <c r="R35" i="79"/>
  <c r="C111" i="99" s="1"/>
  <c r="R34" i="79"/>
  <c r="C107" i="99" s="1"/>
  <c r="U33" i="79"/>
  <c r="C106" i="99" s="1"/>
  <c r="R33" i="79"/>
  <c r="C105" i="99" s="1"/>
  <c r="U32" i="79"/>
  <c r="C104" i="99" s="1"/>
  <c r="R32" i="79"/>
  <c r="C103" i="99" s="1"/>
  <c r="R31" i="79"/>
  <c r="C99" i="99" s="1"/>
  <c r="U30" i="79"/>
  <c r="C98" i="99" s="1"/>
  <c r="R30" i="79"/>
  <c r="C97" i="99" s="1"/>
  <c r="U29" i="79"/>
  <c r="C96" i="99" s="1"/>
  <c r="R29" i="79"/>
  <c r="C95" i="99" s="1"/>
  <c r="R28" i="79"/>
  <c r="C91" i="99" s="1"/>
  <c r="U27" i="79"/>
  <c r="C90" i="99" s="1"/>
  <c r="R27" i="79"/>
  <c r="C89" i="99" s="1"/>
  <c r="U26" i="79"/>
  <c r="C88" i="99" s="1"/>
  <c r="R26" i="79"/>
  <c r="C87" i="99" s="1"/>
  <c r="R24" i="79"/>
  <c r="C23" i="99" s="1"/>
  <c r="U23" i="79"/>
  <c r="C22" i="99" s="1"/>
  <c r="R23" i="79"/>
  <c r="C21" i="99" s="1"/>
  <c r="R20" i="79"/>
  <c r="C20" i="99" s="1"/>
  <c r="R19" i="79"/>
  <c r="C19" i="99" s="1"/>
  <c r="R18" i="79"/>
  <c r="C18" i="99" s="1"/>
  <c r="T17" i="79"/>
  <c r="R17" i="79"/>
  <c r="R16" i="79"/>
  <c r="R15" i="79"/>
  <c r="T14" i="79"/>
  <c r="C14" i="99" s="1"/>
  <c r="R14" i="79"/>
  <c r="C13" i="99" s="1"/>
  <c r="R13" i="79"/>
  <c r="C12" i="99" s="1"/>
  <c r="R12" i="79"/>
  <c r="R11" i="79"/>
  <c r="C11" i="99" s="1"/>
  <c r="R10" i="79"/>
  <c r="C10" i="99" s="1"/>
  <c r="R9" i="79"/>
  <c r="C9" i="99" s="1"/>
  <c r="R8" i="79"/>
  <c r="C7" i="99" s="1"/>
  <c r="R7" i="79"/>
  <c r="C6" i="99" s="1"/>
  <c r="R6" i="79"/>
  <c r="R5" i="79"/>
  <c r="C4" i="99" s="1"/>
  <c r="R4" i="79"/>
  <c r="C3" i="99" s="1"/>
  <c r="C7" i="15"/>
  <c r="C5" i="99" l="1"/>
  <c r="G11" i="76"/>
  <c r="G13" i="76"/>
  <c r="C17" i="99"/>
  <c r="G15" i="76"/>
  <c r="C16" i="99"/>
  <c r="F27" i="94"/>
  <c r="C79" i="99"/>
  <c r="A81" i="99" s="1"/>
  <c r="F29" i="94"/>
  <c r="C72" i="99"/>
  <c r="A76" i="99" s="1"/>
  <c r="F28" i="94"/>
  <c r="A115" i="99"/>
  <c r="A113" i="99"/>
  <c r="A109" i="99"/>
  <c r="A110" i="99"/>
  <c r="A114" i="99"/>
  <c r="A108" i="99"/>
  <c r="A112" i="99"/>
  <c r="A111" i="99"/>
  <c r="A87" i="99"/>
  <c r="A90" i="99"/>
  <c r="A88" i="99"/>
  <c r="A89" i="99"/>
  <c r="A91" i="99"/>
  <c r="A86" i="99"/>
  <c r="A84" i="99"/>
  <c r="A85" i="99"/>
  <c r="C33" i="98"/>
  <c r="C15" i="99"/>
  <c r="A104" i="99"/>
  <c r="A103" i="99"/>
  <c r="A107" i="99"/>
  <c r="A105" i="99"/>
  <c r="A100" i="99"/>
  <c r="A106" i="99"/>
  <c r="A101" i="99"/>
  <c r="A102" i="99"/>
  <c r="A123" i="99"/>
  <c r="A121" i="99"/>
  <c r="A120" i="99"/>
  <c r="A117" i="99"/>
  <c r="A122" i="99"/>
  <c r="A116" i="99"/>
  <c r="A118" i="99"/>
  <c r="A119" i="99"/>
  <c r="A69" i="99"/>
  <c r="A67" i="99"/>
  <c r="A65" i="99"/>
  <c r="A63" i="99"/>
  <c r="A68" i="99"/>
  <c r="A66" i="99"/>
  <c r="A64" i="99"/>
  <c r="A95" i="99"/>
  <c r="A97" i="99"/>
  <c r="A93" i="99"/>
  <c r="A98" i="99"/>
  <c r="A92" i="99"/>
  <c r="A96" i="99"/>
  <c r="A99" i="99"/>
  <c r="A94" i="99"/>
  <c r="C3153" i="99"/>
  <c r="C3097" i="99"/>
  <c r="C3041" i="99"/>
  <c r="C2985" i="99"/>
  <c r="C2929" i="99"/>
  <c r="C2873" i="99"/>
  <c r="C2817" i="99"/>
  <c r="C2761" i="99"/>
  <c r="C2705" i="99"/>
  <c r="C2649" i="99"/>
  <c r="C2593" i="99"/>
  <c r="C2537" i="99"/>
  <c r="C2481" i="99"/>
  <c r="C2425" i="99"/>
  <c r="C2369" i="99"/>
  <c r="C2313" i="99"/>
  <c r="C2257" i="99"/>
  <c r="C2201" i="99"/>
  <c r="C2145" i="99"/>
  <c r="C2089" i="99"/>
  <c r="C2033" i="99"/>
  <c r="C1977" i="99"/>
  <c r="C1921" i="99"/>
  <c r="C1865" i="99"/>
  <c r="C1809" i="99"/>
  <c r="C1774" i="99"/>
  <c r="C1718" i="99"/>
  <c r="C1662" i="99"/>
  <c r="C1606" i="99"/>
  <c r="C1550" i="99"/>
  <c r="C1494" i="99"/>
  <c r="C1438" i="99"/>
  <c r="C1382" i="99"/>
  <c r="C1326" i="99"/>
  <c r="C1270" i="99"/>
  <c r="C1214" i="99"/>
  <c r="C1158" i="99"/>
  <c r="C1102" i="99"/>
  <c r="C1046" i="99"/>
  <c r="C990" i="99"/>
  <c r="C934" i="99"/>
  <c r="C878" i="99"/>
  <c r="C822" i="99"/>
  <c r="C766" i="99"/>
  <c r="C710" i="99"/>
  <c r="C654" i="99"/>
  <c r="C598" i="99"/>
  <c r="C542" i="99"/>
  <c r="C486" i="99"/>
  <c r="C465" i="99"/>
  <c r="C423" i="99"/>
  <c r="C35" i="99"/>
  <c r="C92" i="99"/>
  <c r="C171" i="99"/>
  <c r="C280" i="99"/>
  <c r="C3139" i="99"/>
  <c r="C2971" i="99"/>
  <c r="C2859" i="99"/>
  <c r="C2635" i="99"/>
  <c r="C2467" i="99"/>
  <c r="C2355" i="99"/>
  <c r="C2243" i="99"/>
  <c r="C1851" i="99"/>
  <c r="C1760" i="99"/>
  <c r="C1088" i="99"/>
  <c r="C864" i="99"/>
  <c r="C808" i="99"/>
  <c r="C3132" i="99"/>
  <c r="C3076" i="99"/>
  <c r="C3020" i="99"/>
  <c r="C2964" i="99"/>
  <c r="C2908" i="99"/>
  <c r="C2852" i="99"/>
  <c r="C2796" i="99"/>
  <c r="C2740" i="99"/>
  <c r="C2684" i="99"/>
  <c r="C2628" i="99"/>
  <c r="C2572" i="99"/>
  <c r="C2516" i="99"/>
  <c r="C2460" i="99"/>
  <c r="C2404" i="99"/>
  <c r="C2348" i="99"/>
  <c r="C2292" i="99"/>
  <c r="C2236" i="99"/>
  <c r="C2180" i="99"/>
  <c r="C2124" i="99"/>
  <c r="C2068" i="99"/>
  <c r="C2012" i="99"/>
  <c r="C1956" i="99"/>
  <c r="C1900" i="99"/>
  <c r="C1844" i="99"/>
  <c r="C1788" i="99"/>
  <c r="C1753" i="99"/>
  <c r="C1697" i="99"/>
  <c r="C1641" i="99"/>
  <c r="C1585" i="99"/>
  <c r="C1529" i="99"/>
  <c r="C1473" i="99"/>
  <c r="C1417" i="99"/>
  <c r="C1361" i="99"/>
  <c r="C1305" i="99"/>
  <c r="C1249" i="99"/>
  <c r="C1193" i="99"/>
  <c r="C1137" i="99"/>
  <c r="C1081" i="99"/>
  <c r="C1025" i="99"/>
  <c r="C969" i="99"/>
  <c r="C913" i="99"/>
  <c r="C857" i="99"/>
  <c r="C801" i="99"/>
  <c r="C745" i="99"/>
  <c r="C689" i="99"/>
  <c r="C633" i="99"/>
  <c r="C577" i="99"/>
  <c r="C521" i="99"/>
  <c r="C1" i="99"/>
  <c r="C84" i="99"/>
  <c r="C334" i="99"/>
  <c r="C2747" i="99"/>
  <c r="C2131" i="99"/>
  <c r="C1963" i="99"/>
  <c r="C1795" i="99"/>
  <c r="C1648" i="99"/>
  <c r="C1536" i="99"/>
  <c r="C1424" i="99"/>
  <c r="C976" i="99"/>
  <c r="C696" i="99"/>
  <c r="C584" i="99"/>
  <c r="C395" i="99"/>
  <c r="C316" i="99"/>
  <c r="C3167" i="99"/>
  <c r="C3111" i="99"/>
  <c r="C3055" i="99"/>
  <c r="C2999" i="99"/>
  <c r="C2943" i="99"/>
  <c r="C2887" i="99"/>
  <c r="C2831" i="99"/>
  <c r="C2775" i="99"/>
  <c r="C2719" i="99"/>
  <c r="C2663" i="99"/>
  <c r="C2607" i="99"/>
  <c r="C2551" i="99"/>
  <c r="C2495" i="99"/>
  <c r="C2439" i="99"/>
  <c r="C2383" i="99"/>
  <c r="C2327" i="99"/>
  <c r="C2271" i="99"/>
  <c r="C2215" i="99"/>
  <c r="C2159" i="99"/>
  <c r="C2103" i="99"/>
  <c r="C2047" i="99"/>
  <c r="C1991" i="99"/>
  <c r="C1935" i="99"/>
  <c r="C1879" i="99"/>
  <c r="C1823" i="99"/>
  <c r="C479" i="99"/>
  <c r="C1732" i="99"/>
  <c r="C1676" i="99"/>
  <c r="C1620" i="99"/>
  <c r="C1564" i="99"/>
  <c r="C1508" i="99"/>
  <c r="C1452" i="99"/>
  <c r="C1396" i="99"/>
  <c r="C1340" i="99"/>
  <c r="C1284" i="99"/>
  <c r="C1228" i="99"/>
  <c r="C1172" i="99"/>
  <c r="C1116" i="99"/>
  <c r="C1060" i="99"/>
  <c r="C1004" i="99"/>
  <c r="C948" i="99"/>
  <c r="C892" i="99"/>
  <c r="C836" i="99"/>
  <c r="C780" i="99"/>
  <c r="C724" i="99"/>
  <c r="C668" i="99"/>
  <c r="C612" i="99"/>
  <c r="C556" i="99"/>
  <c r="C500" i="99"/>
  <c r="C437" i="99"/>
  <c r="C77" i="99"/>
  <c r="C244" i="99"/>
  <c r="C388" i="99"/>
  <c r="C1256" i="99"/>
  <c r="C3146" i="99"/>
  <c r="C3090" i="99"/>
  <c r="C3034" i="99"/>
  <c r="C2978" i="99"/>
  <c r="C2922" i="99"/>
  <c r="C2866" i="99"/>
  <c r="C2810" i="99"/>
  <c r="C2754" i="99"/>
  <c r="C2698" i="99"/>
  <c r="C2642" i="99"/>
  <c r="C2586" i="99"/>
  <c r="C2530" i="99"/>
  <c r="C2474" i="99"/>
  <c r="C2418" i="99"/>
  <c r="C2362" i="99"/>
  <c r="C2306" i="99"/>
  <c r="C2250" i="99"/>
  <c r="C2194" i="99"/>
  <c r="C2138" i="99"/>
  <c r="C2082" i="99"/>
  <c r="C2026" i="99"/>
  <c r="C1970" i="99"/>
  <c r="C1914" i="99"/>
  <c r="C1858" i="99"/>
  <c r="C1802" i="99"/>
  <c r="C1767" i="99"/>
  <c r="C1711" i="99"/>
  <c r="C1655" i="99"/>
  <c r="C1599" i="99"/>
  <c r="C1543" i="99"/>
  <c r="C1487" i="99"/>
  <c r="C1431" i="99"/>
  <c r="C1375" i="99"/>
  <c r="C1319" i="99"/>
  <c r="C1263" i="99"/>
  <c r="C1207" i="99"/>
  <c r="C1151" i="99"/>
  <c r="C1095" i="99"/>
  <c r="C1039" i="99"/>
  <c r="C983" i="99"/>
  <c r="C927" i="99"/>
  <c r="C871" i="99"/>
  <c r="C815" i="99"/>
  <c r="C759" i="99"/>
  <c r="C703" i="99"/>
  <c r="C647" i="99"/>
  <c r="C591" i="99"/>
  <c r="C535" i="99"/>
  <c r="C458" i="99"/>
  <c r="C416" i="99"/>
  <c r="C70" i="99"/>
  <c r="C298" i="99"/>
  <c r="C2691" i="99"/>
  <c r="C1907" i="99"/>
  <c r="C1312" i="99"/>
  <c r="C3181" i="99"/>
  <c r="C3125" i="99"/>
  <c r="C3069" i="99"/>
  <c r="C3013" i="99"/>
  <c r="C2957" i="99"/>
  <c r="C2901" i="99"/>
  <c r="C2845" i="99"/>
  <c r="C2789" i="99"/>
  <c r="C2733" i="99"/>
  <c r="C2677" i="99"/>
  <c r="C2621" i="99"/>
  <c r="C2565" i="99"/>
  <c r="C2509" i="99"/>
  <c r="C2453" i="99"/>
  <c r="C2397" i="99"/>
  <c r="C2341" i="99"/>
  <c r="C2285" i="99"/>
  <c r="C2229" i="99"/>
  <c r="C2173" i="99"/>
  <c r="C2117" i="99"/>
  <c r="C2061" i="99"/>
  <c r="C2005" i="99"/>
  <c r="C1949" i="99"/>
  <c r="C1893" i="99"/>
  <c r="C1837" i="99"/>
  <c r="C1746" i="99"/>
  <c r="C1690" i="99"/>
  <c r="C1634" i="99"/>
  <c r="C1578" i="99"/>
  <c r="C1522" i="99"/>
  <c r="C1466" i="99"/>
  <c r="C1410" i="99"/>
  <c r="C1354" i="99"/>
  <c r="C1298" i="99"/>
  <c r="C1242" i="99"/>
  <c r="C1186" i="99"/>
  <c r="C1130" i="99"/>
  <c r="C1074" i="99"/>
  <c r="C1018" i="99"/>
  <c r="C962" i="99"/>
  <c r="C906" i="99"/>
  <c r="C850" i="99"/>
  <c r="C794" i="99"/>
  <c r="C738" i="99"/>
  <c r="C682" i="99"/>
  <c r="C626" i="99"/>
  <c r="C570" i="99"/>
  <c r="C514" i="99"/>
  <c r="C402" i="99"/>
  <c r="C451" i="99"/>
  <c r="C63" i="99"/>
  <c r="C124" i="99"/>
  <c r="C208" i="99"/>
  <c r="C352" i="99"/>
  <c r="C3083" i="99"/>
  <c r="C2523" i="99"/>
  <c r="C2075" i="99"/>
  <c r="C1704" i="99"/>
  <c r="C1480" i="99"/>
  <c r="C1368" i="99"/>
  <c r="C1144" i="99"/>
  <c r="C752" i="99"/>
  <c r="C528" i="99"/>
  <c r="C108" i="99"/>
  <c r="C226" i="99"/>
  <c r="C3160" i="99"/>
  <c r="C3104" i="99"/>
  <c r="C3048" i="99"/>
  <c r="C2992" i="99"/>
  <c r="C2936" i="99"/>
  <c r="C2880" i="99"/>
  <c r="C2824" i="99"/>
  <c r="C2768" i="99"/>
  <c r="C2712" i="99"/>
  <c r="C2656" i="99"/>
  <c r="C2600" i="99"/>
  <c r="C2544" i="99"/>
  <c r="C2488" i="99"/>
  <c r="C2432" i="99"/>
  <c r="C2376" i="99"/>
  <c r="C2320" i="99"/>
  <c r="C2264" i="99"/>
  <c r="C2208" i="99"/>
  <c r="C2152" i="99"/>
  <c r="C2096" i="99"/>
  <c r="C2040" i="99"/>
  <c r="C1984" i="99"/>
  <c r="C1928" i="99"/>
  <c r="C1872" i="99"/>
  <c r="C1816" i="99"/>
  <c r="C1781" i="99"/>
  <c r="C1725" i="99"/>
  <c r="C1669" i="99"/>
  <c r="C1613" i="99"/>
  <c r="C1557" i="99"/>
  <c r="C1501" i="99"/>
  <c r="C1445" i="99"/>
  <c r="C1389" i="99"/>
  <c r="C1333" i="99"/>
  <c r="C1277" i="99"/>
  <c r="C1221" i="99"/>
  <c r="C1165" i="99"/>
  <c r="C1109" i="99"/>
  <c r="C1053" i="99"/>
  <c r="C997" i="99"/>
  <c r="C941" i="99"/>
  <c r="C885" i="99"/>
  <c r="C829" i="99"/>
  <c r="C773" i="99"/>
  <c r="C717" i="99"/>
  <c r="C661" i="99"/>
  <c r="C605" i="99"/>
  <c r="C549" i="99"/>
  <c r="C493" i="99"/>
  <c r="C472" i="99"/>
  <c r="C430" i="99"/>
  <c r="C116" i="99"/>
  <c r="C262" i="99"/>
  <c r="C3027" i="99"/>
  <c r="C2915" i="99"/>
  <c r="C2803" i="99"/>
  <c r="C2579" i="99"/>
  <c r="C2411" i="99"/>
  <c r="C2299" i="99"/>
  <c r="C2187" i="99"/>
  <c r="C2019" i="99"/>
  <c r="C1592" i="99"/>
  <c r="C1200" i="99"/>
  <c r="C1032" i="99"/>
  <c r="C920" i="99"/>
  <c r="C640" i="99"/>
  <c r="C370" i="99"/>
  <c r="C3174" i="99"/>
  <c r="C3118" i="99"/>
  <c r="C3062" i="99"/>
  <c r="C3006" i="99"/>
  <c r="C2950" i="99"/>
  <c r="C2894" i="99"/>
  <c r="C2838" i="99"/>
  <c r="C2782" i="99"/>
  <c r="C2726" i="99"/>
  <c r="C2670" i="99"/>
  <c r="C2614" i="99"/>
  <c r="C2558" i="99"/>
  <c r="C2502" i="99"/>
  <c r="C2446" i="99"/>
  <c r="C2390" i="99"/>
  <c r="C2334" i="99"/>
  <c r="C2278" i="99"/>
  <c r="C2222" i="99"/>
  <c r="C2166" i="99"/>
  <c r="C2110" i="99"/>
  <c r="C2054" i="99"/>
  <c r="C1998" i="99"/>
  <c r="C1942" i="99"/>
  <c r="C1886" i="99"/>
  <c r="C1830" i="99"/>
  <c r="C1739" i="99"/>
  <c r="C1683" i="99"/>
  <c r="C1627" i="99"/>
  <c r="C1571" i="99"/>
  <c r="C1515" i="99"/>
  <c r="C1459" i="99"/>
  <c r="C1403" i="99"/>
  <c r="C1347" i="99"/>
  <c r="C1291" i="99"/>
  <c r="C1235" i="99"/>
  <c r="C1179" i="99"/>
  <c r="C1123" i="99"/>
  <c r="C1067" i="99"/>
  <c r="C1011" i="99"/>
  <c r="C955" i="99"/>
  <c r="C899" i="99"/>
  <c r="C843" i="99"/>
  <c r="C787" i="99"/>
  <c r="C731" i="99"/>
  <c r="C675" i="99"/>
  <c r="C619" i="99"/>
  <c r="C563" i="99"/>
  <c r="C507" i="99"/>
  <c r="C409" i="99"/>
  <c r="C444" i="99"/>
  <c r="C42" i="99"/>
  <c r="C100" i="99"/>
  <c r="B16" i="97"/>
  <c r="B24" i="97"/>
  <c r="B15" i="97"/>
  <c r="B14" i="97"/>
  <c r="B23" i="97"/>
  <c r="B22" i="97"/>
  <c r="B21" i="97"/>
  <c r="B20" i="97"/>
  <c r="B19" i="97"/>
  <c r="F12" i="98"/>
  <c r="B17" i="97"/>
  <c r="B18" i="97"/>
  <c r="B25" i="97"/>
  <c r="I12" i="75"/>
  <c r="G9" i="76"/>
  <c r="G10" i="76" s="1"/>
  <c r="I10" i="75"/>
  <c r="I11" i="75" s="1"/>
  <c r="F10" i="73"/>
  <c r="F11" i="73" s="1"/>
  <c r="F10" i="74"/>
  <c r="F11" i="74" s="1"/>
  <c r="F10" i="98"/>
  <c r="F11" i="98" s="1"/>
  <c r="F25" i="95"/>
  <c r="C35" i="98"/>
  <c r="C34" i="98"/>
  <c r="E26" i="98"/>
  <c r="A15" i="98"/>
  <c r="F8" i="98"/>
  <c r="F9" i="98" s="1"/>
  <c r="A2" i="98"/>
  <c r="A77" i="99" l="1"/>
  <c r="A82" i="99"/>
  <c r="A79" i="99"/>
  <c r="A78" i="99"/>
  <c r="A83" i="99"/>
  <c r="A80" i="99"/>
  <c r="A70" i="99"/>
  <c r="A72" i="99"/>
  <c r="A71" i="99"/>
  <c r="A75" i="99"/>
  <c r="A74" i="99"/>
  <c r="A73" i="99"/>
  <c r="D2" i="96"/>
  <c r="D25" i="97"/>
  <c r="D24" i="97"/>
  <c r="D23" i="97"/>
  <c r="D22" i="97"/>
  <c r="D21" i="97"/>
  <c r="D20" i="97"/>
  <c r="D19" i="97"/>
  <c r="D18" i="97"/>
  <c r="D17" i="97"/>
  <c r="D16" i="97"/>
  <c r="D15" i="97"/>
  <c r="D14" i="97"/>
  <c r="A12" i="97"/>
  <c r="C11" i="97"/>
  <c r="A9" i="97"/>
  <c r="C8" i="97"/>
  <c r="F6" i="97"/>
  <c r="C6" i="97"/>
  <c r="F4" i="97"/>
  <c r="E24" i="96"/>
  <c r="E22" i="96"/>
  <c r="E20" i="96"/>
  <c r="E18" i="96"/>
  <c r="D8" i="96"/>
  <c r="D6" i="96"/>
  <c r="D7" i="96" s="1"/>
  <c r="E29" i="95"/>
  <c r="E27" i="95"/>
  <c r="E28" i="95" s="1"/>
  <c r="C18" i="95"/>
  <c r="C17" i="95"/>
  <c r="F16" i="95"/>
  <c r="C16" i="95"/>
  <c r="F15" i="95"/>
  <c r="C15" i="95"/>
  <c r="F14" i="95"/>
  <c r="C14" i="95"/>
  <c r="C13" i="95"/>
  <c r="G10" i="95"/>
  <c r="C10" i="95"/>
  <c r="C9" i="95"/>
  <c r="C8" i="95"/>
  <c r="C5" i="95"/>
  <c r="C4" i="95"/>
  <c r="F3" i="95"/>
  <c r="C3" i="95"/>
  <c r="C41" i="94"/>
  <c r="C40" i="94"/>
  <c r="E39" i="94"/>
  <c r="E38" i="94"/>
  <c r="E37" i="94"/>
  <c r="E36" i="94"/>
  <c r="E35" i="94"/>
  <c r="E34" i="94"/>
  <c r="E33" i="94"/>
  <c r="E32" i="94"/>
  <c r="E31" i="94"/>
  <c r="K30" i="94"/>
  <c r="H30" i="94"/>
  <c r="D30" i="94"/>
  <c r="K29" i="94"/>
  <c r="K28" i="94"/>
  <c r="K27" i="94"/>
  <c r="E26" i="94"/>
  <c r="E25" i="94"/>
  <c r="E24" i="94"/>
  <c r="E23" i="94"/>
  <c r="E22" i="94"/>
  <c r="E21" i="94"/>
  <c r="E20" i="94"/>
  <c r="E19" i="94"/>
  <c r="E18" i="94"/>
  <c r="E17" i="94"/>
  <c r="J16" i="94"/>
  <c r="D16" i="94"/>
  <c r="J15" i="94"/>
  <c r="D15" i="94"/>
  <c r="E14" i="94"/>
  <c r="E13" i="94"/>
  <c r="D12" i="94"/>
  <c r="D11" i="94"/>
  <c r="I10" i="94"/>
  <c r="D10" i="94"/>
  <c r="I9" i="94"/>
  <c r="D9" i="94"/>
  <c r="J8" i="94"/>
  <c r="D8" i="94"/>
  <c r="J7" i="94"/>
  <c r="D7" i="94"/>
  <c r="F6" i="94"/>
  <c r="D6" i="94"/>
  <c r="I5" i="94"/>
  <c r="D5" i="94"/>
  <c r="D4" i="94"/>
  <c r="G39" i="76"/>
  <c r="G35" i="76"/>
  <c r="F12" i="74"/>
  <c r="C4" i="91"/>
  <c r="H4" i="55"/>
  <c r="C4" i="81"/>
  <c r="G38" i="76"/>
  <c r="G37" i="76"/>
  <c r="G36" i="76"/>
  <c r="D63" i="79"/>
  <c r="C37" i="94" s="1"/>
  <c r="D60" i="79"/>
  <c r="C34" i="94" s="1"/>
  <c r="D57" i="79"/>
  <c r="C31" i="94" s="1"/>
  <c r="F8" i="74"/>
  <c r="F9" i="74" s="1"/>
  <c r="F12" i="73"/>
  <c r="F7" i="87"/>
  <c r="C8" i="55" s="1"/>
  <c r="J4" i="53" l="1"/>
  <c r="G7" i="76"/>
  <c r="G8" i="76" s="1"/>
  <c r="F8" i="73"/>
  <c r="F9" i="73" s="1"/>
  <c r="I8" i="75"/>
  <c r="I9" i="75" s="1"/>
  <c r="J4" i="89"/>
  <c r="H4" i="15"/>
  <c r="H7" i="15"/>
  <c r="A16" i="15"/>
  <c r="A18" i="76"/>
  <c r="B15" i="75"/>
  <c r="A7" i="91"/>
  <c r="A8" i="91"/>
  <c r="A9" i="91" s="1"/>
  <c r="A10" i="91" s="1"/>
  <c r="A11" i="91" s="1"/>
  <c r="A12" i="91" s="1"/>
  <c r="A13" i="91" s="1"/>
  <c r="A14" i="91" s="1"/>
  <c r="A15" i="91" s="1"/>
  <c r="A16" i="91" s="1"/>
  <c r="A17" i="91" s="1"/>
  <c r="A18" i="91" s="1"/>
  <c r="A19" i="91" s="1"/>
  <c r="A7" i="81"/>
  <c r="F8" i="87"/>
  <c r="A25" i="91"/>
  <c r="A26" i="91"/>
  <c r="A27" i="91"/>
  <c r="A28" i="91"/>
  <c r="A29" i="91"/>
  <c r="A30" i="91"/>
  <c r="A31" i="91"/>
  <c r="A32" i="91"/>
  <c r="A33" i="91"/>
  <c r="A34" i="91"/>
  <c r="A35" i="91"/>
  <c r="A36" i="91"/>
  <c r="A37" i="91"/>
  <c r="A38" i="91"/>
  <c r="A39" i="91"/>
  <c r="A40" i="91"/>
  <c r="A41" i="91"/>
  <c r="A42" i="91"/>
  <c r="A43" i="91"/>
  <c r="A44" i="91"/>
  <c r="A45" i="91"/>
  <c r="A46" i="91"/>
  <c r="A47" i="91"/>
  <c r="A48" i="91"/>
  <c r="A49" i="91"/>
  <c r="A50" i="91"/>
  <c r="A51" i="91"/>
  <c r="A52" i="91"/>
  <c r="A53" i="91"/>
  <c r="A54" i="91"/>
  <c r="A55" i="91"/>
  <c r="A56" i="91"/>
  <c r="A57" i="91"/>
  <c r="A58" i="91"/>
  <c r="A59" i="91"/>
  <c r="A60" i="91"/>
  <c r="A61" i="91"/>
  <c r="A62" i="91"/>
  <c r="A63" i="91"/>
  <c r="A64" i="91"/>
  <c r="A65" i="91"/>
  <c r="A66" i="91"/>
  <c r="A67" i="91"/>
  <c r="A68" i="91"/>
  <c r="A69" i="91"/>
  <c r="A70" i="91"/>
  <c r="A71" i="91"/>
  <c r="A72" i="91"/>
  <c r="A73" i="91"/>
  <c r="A74" i="91"/>
  <c r="A75" i="91"/>
  <c r="A76" i="91"/>
  <c r="A77" i="91"/>
  <c r="A78" i="91"/>
  <c r="A79" i="91"/>
  <c r="A80" i="91"/>
  <c r="A81" i="91"/>
  <c r="A82" i="91"/>
  <c r="A83" i="91"/>
  <c r="A84" i="91"/>
  <c r="A85" i="91"/>
  <c r="A86" i="91"/>
  <c r="A87" i="91"/>
  <c r="A88" i="91"/>
  <c r="A89" i="91"/>
  <c r="A90" i="91"/>
  <c r="A91" i="91"/>
  <c r="A92" i="91"/>
  <c r="A93" i="91"/>
  <c r="A94" i="91"/>
  <c r="A95" i="91"/>
  <c r="A96" i="91"/>
  <c r="A97" i="91"/>
  <c r="A98" i="91"/>
  <c r="A99" i="91"/>
  <c r="A100" i="91"/>
  <c r="A101" i="91"/>
  <c r="A102" i="91"/>
  <c r="A103" i="91"/>
  <c r="A104" i="91"/>
  <c r="A105" i="91"/>
  <c r="A106" i="91"/>
  <c r="A107" i="91"/>
  <c r="A108" i="91"/>
  <c r="A109" i="91"/>
  <c r="A110" i="91"/>
  <c r="A111" i="91"/>
  <c r="A112" i="91"/>
  <c r="A113" i="91"/>
  <c r="A114" i="91"/>
  <c r="A115" i="91"/>
  <c r="A116" i="91"/>
  <c r="A117" i="91"/>
  <c r="A118" i="91"/>
  <c r="A119" i="91"/>
  <c r="A120" i="91"/>
  <c r="A121" i="91"/>
  <c r="A122" i="91"/>
  <c r="A123" i="91"/>
  <c r="A124" i="91"/>
  <c r="A125" i="91"/>
  <c r="A126" i="91"/>
  <c r="A127" i="91"/>
  <c r="A128" i="91"/>
  <c r="A129" i="91"/>
  <c r="A130" i="91"/>
  <c r="A131" i="91"/>
  <c r="A132" i="91"/>
  <c r="A133" i="91"/>
  <c r="A134" i="91"/>
  <c r="A135" i="91"/>
  <c r="A136" i="91"/>
  <c r="A137" i="91"/>
  <c r="A138" i="91"/>
  <c r="A139" i="91"/>
  <c r="A140" i="91"/>
  <c r="A141" i="91"/>
  <c r="A142" i="91"/>
  <c r="A143" i="91"/>
  <c r="A144" i="91"/>
  <c r="A145" i="91"/>
  <c r="A146" i="91"/>
  <c r="A147" i="91"/>
  <c r="A148" i="91"/>
  <c r="A149" i="91"/>
  <c r="A150" i="91"/>
  <c r="A151" i="91"/>
  <c r="A152" i="91"/>
  <c r="A153" i="91"/>
  <c r="A154" i="91"/>
  <c r="A155" i="91"/>
  <c r="A156" i="91"/>
  <c r="A157" i="91"/>
  <c r="A158" i="91"/>
  <c r="A159" i="91"/>
  <c r="A160" i="91"/>
  <c r="A161" i="91"/>
  <c r="A162" i="91"/>
  <c r="A163" i="91"/>
  <c r="A164" i="91"/>
  <c r="A165" i="91"/>
  <c r="A166" i="91"/>
  <c r="A167" i="91"/>
  <c r="A168" i="91"/>
  <c r="A169" i="91"/>
  <c r="A170" i="91"/>
  <c r="A171" i="91"/>
  <c r="A172" i="91"/>
  <c r="A173" i="91"/>
  <c r="A174" i="91"/>
  <c r="A175" i="91"/>
  <c r="A176" i="91"/>
  <c r="A177" i="91"/>
  <c r="A178" i="91"/>
  <c r="A179" i="91"/>
  <c r="A180" i="91"/>
  <c r="A181" i="91"/>
  <c r="A182" i="91"/>
  <c r="A183" i="91"/>
  <c r="A184" i="91"/>
  <c r="A185" i="91"/>
  <c r="A186" i="91"/>
  <c r="A187" i="91"/>
  <c r="A188" i="91"/>
  <c r="A189" i="91"/>
  <c r="A190" i="91"/>
  <c r="A191" i="91"/>
  <c r="A192" i="91"/>
  <c r="A193" i="91"/>
  <c r="A194" i="91"/>
  <c r="A195" i="91"/>
  <c r="A196" i="91"/>
  <c r="A197" i="91"/>
  <c r="A198" i="91"/>
  <c r="A199" i="91"/>
  <c r="A200" i="91"/>
  <c r="A201" i="91"/>
  <c r="A202" i="91"/>
  <c r="A203" i="91"/>
  <c r="A204" i="91"/>
  <c r="A205" i="91"/>
  <c r="A206" i="91"/>
  <c r="A20" i="91"/>
  <c r="A21" i="91"/>
  <c r="A22" i="91"/>
  <c r="A23" i="91"/>
  <c r="A24" i="91"/>
  <c r="D8" i="91"/>
  <c r="D9" i="91"/>
  <c r="D10" i="91"/>
  <c r="D11" i="91"/>
  <c r="D12" i="91"/>
  <c r="D13" i="91"/>
  <c r="D14" i="91"/>
  <c r="D15" i="91"/>
  <c r="D16" i="91"/>
  <c r="D17" i="91"/>
  <c r="D18" i="91"/>
  <c r="D19" i="91"/>
  <c r="D20" i="91"/>
  <c r="D21" i="91"/>
  <c r="D22" i="91"/>
  <c r="D23" i="91"/>
  <c r="D24" i="91"/>
  <c r="D25" i="91"/>
  <c r="D26" i="91"/>
  <c r="D27" i="91"/>
  <c r="D28" i="91"/>
  <c r="D29" i="91"/>
  <c r="D30" i="91"/>
  <c r="D31" i="91"/>
  <c r="D32" i="91"/>
  <c r="D33" i="91"/>
  <c r="D34" i="91"/>
  <c r="D35" i="91"/>
  <c r="D36" i="91"/>
  <c r="D37" i="91"/>
  <c r="D38" i="91"/>
  <c r="D39" i="91"/>
  <c r="D40" i="91"/>
  <c r="D41" i="91"/>
  <c r="D42" i="91"/>
  <c r="D43" i="91"/>
  <c r="D44" i="91"/>
  <c r="D45" i="91"/>
  <c r="D46" i="91"/>
  <c r="D47" i="91"/>
  <c r="D48" i="91"/>
  <c r="D49" i="91"/>
  <c r="D50" i="91"/>
  <c r="D51" i="91"/>
  <c r="D52" i="91"/>
  <c r="D53" i="91"/>
  <c r="D54" i="91"/>
  <c r="D55" i="91"/>
  <c r="D56" i="91"/>
  <c r="D57" i="91"/>
  <c r="D58" i="91"/>
  <c r="D59" i="91"/>
  <c r="D60" i="91"/>
  <c r="D61" i="91"/>
  <c r="D62" i="91"/>
  <c r="D63" i="91"/>
  <c r="D64" i="91"/>
  <c r="D65" i="91"/>
  <c r="D66" i="91"/>
  <c r="D67" i="91"/>
  <c r="D68" i="91"/>
  <c r="D69" i="91"/>
  <c r="D70" i="91"/>
  <c r="D71" i="91"/>
  <c r="D72" i="91"/>
  <c r="D73" i="91"/>
  <c r="D74" i="91"/>
  <c r="D75" i="91"/>
  <c r="D76" i="91"/>
  <c r="D77" i="91"/>
  <c r="D78" i="91"/>
  <c r="D79" i="91"/>
  <c r="D80" i="91"/>
  <c r="D81" i="91"/>
  <c r="D82" i="91"/>
  <c r="D83" i="91"/>
  <c r="D84" i="91"/>
  <c r="D85" i="91"/>
  <c r="D86" i="91"/>
  <c r="D87" i="91"/>
  <c r="D88" i="91"/>
  <c r="D89" i="91"/>
  <c r="D90" i="91"/>
  <c r="D91" i="91"/>
  <c r="D92" i="91"/>
  <c r="D93" i="91"/>
  <c r="D94" i="91"/>
  <c r="D95" i="91"/>
  <c r="D96" i="91"/>
  <c r="D97" i="91"/>
  <c r="D98" i="91"/>
  <c r="D99" i="91"/>
  <c r="D100" i="91"/>
  <c r="D101" i="91"/>
  <c r="D102" i="91"/>
  <c r="D103" i="91"/>
  <c r="D104" i="91"/>
  <c r="D105" i="91"/>
  <c r="D106" i="91"/>
  <c r="D107" i="91"/>
  <c r="D108" i="91"/>
  <c r="D109" i="91"/>
  <c r="D110" i="91"/>
  <c r="D111" i="91"/>
  <c r="D112" i="91"/>
  <c r="D113" i="91"/>
  <c r="D114" i="91"/>
  <c r="D115" i="91"/>
  <c r="D116" i="91"/>
  <c r="D117" i="91"/>
  <c r="D118" i="91"/>
  <c r="D119" i="91"/>
  <c r="D120" i="91"/>
  <c r="D121" i="91"/>
  <c r="D122" i="91"/>
  <c r="D123" i="91"/>
  <c r="D124" i="91"/>
  <c r="D125" i="91"/>
  <c r="D126" i="91"/>
  <c r="D127" i="91"/>
  <c r="D128" i="91"/>
  <c r="D129" i="91"/>
  <c r="D130" i="91"/>
  <c r="D131" i="91"/>
  <c r="D132" i="91"/>
  <c r="D133" i="91"/>
  <c r="D134" i="91"/>
  <c r="D135" i="91"/>
  <c r="D136" i="91"/>
  <c r="D137" i="91"/>
  <c r="D138" i="91"/>
  <c r="D139" i="91"/>
  <c r="D140" i="91"/>
  <c r="D141" i="91"/>
  <c r="D142" i="91"/>
  <c r="D143" i="91"/>
  <c r="D144" i="91"/>
  <c r="D145" i="91"/>
  <c r="D146" i="91"/>
  <c r="D147" i="91"/>
  <c r="D148" i="91"/>
  <c r="D149" i="91"/>
  <c r="D150" i="91"/>
  <c r="D151" i="91"/>
  <c r="D152" i="91"/>
  <c r="D153" i="91"/>
  <c r="D154" i="91"/>
  <c r="D155" i="91"/>
  <c r="D156" i="91"/>
  <c r="D157" i="91"/>
  <c r="D158" i="91"/>
  <c r="D159" i="91"/>
  <c r="D160" i="91"/>
  <c r="D161" i="91"/>
  <c r="D162" i="91"/>
  <c r="D163" i="91"/>
  <c r="D164" i="91"/>
  <c r="D165" i="91"/>
  <c r="D166" i="91"/>
  <c r="D167" i="91"/>
  <c r="D168" i="91"/>
  <c r="D169" i="91"/>
  <c r="D170" i="91"/>
  <c r="D171" i="91"/>
  <c r="D172" i="91"/>
  <c r="D173" i="91"/>
  <c r="D174" i="91"/>
  <c r="D175" i="91"/>
  <c r="D176" i="91"/>
  <c r="D177" i="91"/>
  <c r="D178" i="91"/>
  <c r="D179" i="91"/>
  <c r="D180" i="91"/>
  <c r="D181" i="91"/>
  <c r="D182" i="91"/>
  <c r="D183" i="91"/>
  <c r="D184" i="91"/>
  <c r="D185" i="91"/>
  <c r="D186" i="91"/>
  <c r="D187" i="91"/>
  <c r="D188" i="91"/>
  <c r="D189" i="91"/>
  <c r="D190" i="91"/>
  <c r="D191" i="91"/>
  <c r="D192" i="91"/>
  <c r="D193" i="91"/>
  <c r="D194" i="91"/>
  <c r="D195" i="91"/>
  <c r="D196" i="91"/>
  <c r="D197" i="91"/>
  <c r="D198" i="91"/>
  <c r="D199" i="91"/>
  <c r="D200" i="91"/>
  <c r="D201" i="91"/>
  <c r="D202" i="91"/>
  <c r="D203" i="91"/>
  <c r="D204" i="91"/>
  <c r="D205" i="91"/>
  <c r="D206" i="91"/>
  <c r="B27" i="91"/>
  <c r="B28" i="91"/>
  <c r="B29" i="91"/>
  <c r="B30" i="91"/>
  <c r="B31" i="91"/>
  <c r="B32" i="91"/>
  <c r="B33" i="91"/>
  <c r="B34" i="91"/>
  <c r="B35" i="91"/>
  <c r="B36" i="91"/>
  <c r="B37" i="91"/>
  <c r="B38" i="91"/>
  <c r="B39" i="91"/>
  <c r="B40" i="91"/>
  <c r="B41" i="91"/>
  <c r="B42" i="91"/>
  <c r="B43" i="91"/>
  <c r="B44" i="91"/>
  <c r="B45" i="91"/>
  <c r="B46" i="91"/>
  <c r="B47" i="91"/>
  <c r="B48" i="91"/>
  <c r="B49" i="91"/>
  <c r="B50" i="91"/>
  <c r="B51" i="91"/>
  <c r="B52" i="91"/>
  <c r="B53" i="91"/>
  <c r="B54" i="91"/>
  <c r="B55" i="91"/>
  <c r="B56" i="91"/>
  <c r="B57" i="91"/>
  <c r="B58" i="91"/>
  <c r="B59" i="91"/>
  <c r="B60" i="91"/>
  <c r="B61" i="91"/>
  <c r="B62" i="91"/>
  <c r="B63" i="91"/>
  <c r="B64" i="91"/>
  <c r="B65" i="91"/>
  <c r="B66" i="91"/>
  <c r="B67" i="91"/>
  <c r="B68" i="91"/>
  <c r="B69" i="91"/>
  <c r="B70" i="91"/>
  <c r="B71" i="91"/>
  <c r="B72" i="91"/>
  <c r="B73" i="91"/>
  <c r="B74" i="91"/>
  <c r="B75" i="91"/>
  <c r="B76" i="91"/>
  <c r="B77" i="91"/>
  <c r="B78" i="91"/>
  <c r="B79" i="91"/>
  <c r="B80" i="91"/>
  <c r="B81" i="91"/>
  <c r="B82" i="91"/>
  <c r="B83" i="91"/>
  <c r="B84" i="91"/>
  <c r="B85" i="91"/>
  <c r="B86" i="91"/>
  <c r="B87" i="91"/>
  <c r="B88" i="91"/>
  <c r="B89" i="91"/>
  <c r="B90" i="91"/>
  <c r="B91" i="91"/>
  <c r="B92" i="91"/>
  <c r="B93" i="91"/>
  <c r="B94" i="91"/>
  <c r="B95" i="91"/>
  <c r="B96" i="91"/>
  <c r="B97" i="91"/>
  <c r="B98" i="91"/>
  <c r="B99" i="91"/>
  <c r="B100" i="91"/>
  <c r="B101" i="91"/>
  <c r="B102" i="91"/>
  <c r="B103" i="91"/>
  <c r="B104" i="91"/>
  <c r="B105" i="91"/>
  <c r="B106" i="91"/>
  <c r="B107" i="91"/>
  <c r="B108" i="91"/>
  <c r="B109" i="91"/>
  <c r="B110" i="91"/>
  <c r="B111" i="91"/>
  <c r="B112" i="91"/>
  <c r="B113" i="91"/>
  <c r="B114" i="91"/>
  <c r="B115" i="91"/>
  <c r="B116" i="91"/>
  <c r="B117" i="91"/>
  <c r="B118" i="91"/>
  <c r="B119" i="91"/>
  <c r="B120" i="91"/>
  <c r="B121" i="91"/>
  <c r="B122" i="91"/>
  <c r="B123" i="91"/>
  <c r="B124" i="91"/>
  <c r="B125" i="91"/>
  <c r="B126" i="91"/>
  <c r="B127" i="91"/>
  <c r="B128" i="91"/>
  <c r="B129" i="91"/>
  <c r="B130" i="91"/>
  <c r="B131" i="91"/>
  <c r="B132" i="91"/>
  <c r="B133" i="91"/>
  <c r="B134" i="91"/>
  <c r="B135" i="91"/>
  <c r="B136" i="91"/>
  <c r="B137" i="91"/>
  <c r="B138" i="91"/>
  <c r="B139" i="91"/>
  <c r="B140" i="91"/>
  <c r="B141" i="91"/>
  <c r="B142" i="91"/>
  <c r="B143" i="91"/>
  <c r="B144" i="91"/>
  <c r="B145" i="91"/>
  <c r="B146" i="91"/>
  <c r="B147" i="91"/>
  <c r="B148" i="91"/>
  <c r="B149" i="91"/>
  <c r="B150" i="91"/>
  <c r="B151" i="91"/>
  <c r="B152" i="91"/>
  <c r="B153" i="91"/>
  <c r="B154" i="91"/>
  <c r="B155" i="91"/>
  <c r="B156" i="91"/>
  <c r="B157" i="91"/>
  <c r="B158" i="91"/>
  <c r="B159" i="91"/>
  <c r="B160" i="91"/>
  <c r="B161" i="91"/>
  <c r="B162" i="91"/>
  <c r="B163" i="91"/>
  <c r="B164" i="91"/>
  <c r="B165" i="91"/>
  <c r="B166" i="91"/>
  <c r="B167" i="91"/>
  <c r="B168" i="91"/>
  <c r="B169" i="91"/>
  <c r="B170" i="91"/>
  <c r="B171" i="91"/>
  <c r="B172" i="91"/>
  <c r="B173" i="91"/>
  <c r="B174" i="91"/>
  <c r="B175" i="91"/>
  <c r="B176" i="91"/>
  <c r="B177" i="91"/>
  <c r="B178" i="91"/>
  <c r="B179" i="91"/>
  <c r="B180" i="91"/>
  <c r="B181" i="91"/>
  <c r="B182" i="91"/>
  <c r="B183" i="91"/>
  <c r="B184" i="91"/>
  <c r="B185" i="91"/>
  <c r="B186" i="91"/>
  <c r="B187" i="91"/>
  <c r="B188" i="91"/>
  <c r="B189" i="91"/>
  <c r="B190" i="91"/>
  <c r="B191" i="91"/>
  <c r="B192" i="91"/>
  <c r="B193" i="91"/>
  <c r="B194" i="91"/>
  <c r="B195" i="91"/>
  <c r="B196" i="91"/>
  <c r="B197" i="91"/>
  <c r="B198" i="91"/>
  <c r="B199" i="91"/>
  <c r="B200" i="91"/>
  <c r="B201" i="91"/>
  <c r="B202" i="91"/>
  <c r="B203" i="91"/>
  <c r="B204" i="91"/>
  <c r="B205" i="91"/>
  <c r="B206" i="91"/>
  <c r="B8" i="91"/>
  <c r="B9" i="91"/>
  <c r="B10" i="91"/>
  <c r="B11" i="91"/>
  <c r="B12" i="91"/>
  <c r="B13" i="91"/>
  <c r="B14" i="91"/>
  <c r="B15" i="91"/>
  <c r="B16" i="91"/>
  <c r="B17" i="91"/>
  <c r="B18" i="91"/>
  <c r="B19" i="91"/>
  <c r="B20" i="91"/>
  <c r="B21" i="91"/>
  <c r="B22" i="91"/>
  <c r="B23" i="91"/>
  <c r="B24" i="91"/>
  <c r="B25" i="91"/>
  <c r="B26" i="91"/>
  <c r="D7" i="91"/>
  <c r="B7" i="91"/>
  <c r="J45" i="87"/>
  <c r="C44" i="87"/>
  <c r="L7" i="89" l="1"/>
  <c r="G11" i="89"/>
  <c r="F11" i="89"/>
  <c r="E11" i="89"/>
  <c r="D11" i="89"/>
  <c r="C11" i="89"/>
  <c r="B11" i="89"/>
  <c r="G10" i="89"/>
  <c r="F10" i="89"/>
  <c r="E10" i="89"/>
  <c r="D10" i="89"/>
  <c r="C10" i="89"/>
  <c r="B10" i="89"/>
  <c r="G9" i="89"/>
  <c r="F9" i="89"/>
  <c r="E9" i="89"/>
  <c r="D9" i="89"/>
  <c r="C9" i="89"/>
  <c r="B9" i="89"/>
  <c r="G8" i="89"/>
  <c r="F8" i="89"/>
  <c r="E8" i="89"/>
  <c r="D8" i="89"/>
  <c r="C8" i="89"/>
  <c r="B8" i="89"/>
  <c r="G7" i="89"/>
  <c r="F7" i="89"/>
  <c r="E7" i="89"/>
  <c r="D7" i="89"/>
  <c r="C7" i="89"/>
  <c r="B7" i="89"/>
  <c r="L22" i="89" l="1"/>
  <c r="C15" i="55"/>
  <c r="C14" i="55"/>
  <c r="C13" i="55"/>
  <c r="C12" i="55"/>
  <c r="C11" i="55"/>
  <c r="C10" i="55"/>
  <c r="C7" i="55"/>
  <c r="F45" i="87" l="1"/>
  <c r="C17" i="15" l="1"/>
  <c r="C18" i="15"/>
  <c r="C19" i="15"/>
  <c r="C20" i="15"/>
  <c r="C21" i="15"/>
  <c r="C22" i="15"/>
  <c r="C23" i="15"/>
  <c r="C24" i="15"/>
  <c r="C25" i="15"/>
  <c r="A18" i="15"/>
  <c r="A19" i="15"/>
  <c r="A20" i="15"/>
  <c r="A21" i="15"/>
  <c r="A22" i="15"/>
  <c r="A23" i="15"/>
  <c r="A24" i="15"/>
  <c r="A25" i="15"/>
  <c r="A17" i="15"/>
  <c r="C16" i="15"/>
  <c r="C14" i="15"/>
  <c r="C13" i="15"/>
  <c r="C12" i="15"/>
  <c r="C11" i="15"/>
  <c r="C10" i="15"/>
  <c r="C9" i="15"/>
  <c r="B23" i="81"/>
  <c r="B24" i="81"/>
  <c r="B25" i="81"/>
  <c r="B26" i="81"/>
  <c r="B27" i="81"/>
  <c r="B28" i="81"/>
  <c r="B29" i="81"/>
  <c r="B30" i="81"/>
  <c r="B31" i="81"/>
  <c r="B32" i="81"/>
  <c r="B33" i="81"/>
  <c r="B34" i="81"/>
  <c r="B35" i="81"/>
  <c r="B36" i="81"/>
  <c r="B37" i="81"/>
  <c r="B38" i="81"/>
  <c r="B39" i="81"/>
  <c r="B40" i="81"/>
  <c r="B41" i="81"/>
  <c r="B42" i="81"/>
  <c r="B43" i="81"/>
  <c r="B44" i="81"/>
  <c r="B45" i="81"/>
  <c r="B46" i="81"/>
  <c r="B47" i="81"/>
  <c r="B48" i="81"/>
  <c r="B49" i="81"/>
  <c r="B50" i="81"/>
  <c r="B51" i="81"/>
  <c r="B52" i="81"/>
  <c r="B53" i="81"/>
  <c r="B54" i="81"/>
  <c r="B55" i="81"/>
  <c r="B56" i="81"/>
  <c r="B57" i="81"/>
  <c r="B58" i="81"/>
  <c r="B59" i="81"/>
  <c r="B60" i="81"/>
  <c r="B61" i="81"/>
  <c r="B62" i="81"/>
  <c r="B63" i="81"/>
  <c r="B64" i="81"/>
  <c r="B65" i="81"/>
  <c r="B66" i="81"/>
  <c r="B67" i="81"/>
  <c r="B68" i="81"/>
  <c r="B69" i="81"/>
  <c r="B70" i="81"/>
  <c r="B71" i="81"/>
  <c r="B72" i="81"/>
  <c r="B73" i="81"/>
  <c r="B74" i="81"/>
  <c r="B75" i="81"/>
  <c r="B76" i="81"/>
  <c r="B77" i="81"/>
  <c r="B78" i="81"/>
  <c r="B79" i="81"/>
  <c r="B80" i="81"/>
  <c r="B81" i="81"/>
  <c r="B82" i="81"/>
  <c r="B83" i="81"/>
  <c r="B84" i="81"/>
  <c r="B85" i="81"/>
  <c r="B86" i="81"/>
  <c r="B87" i="81"/>
  <c r="B88" i="81"/>
  <c r="B89" i="81"/>
  <c r="B90" i="81"/>
  <c r="B91" i="81"/>
  <c r="B92" i="81"/>
  <c r="B93" i="81"/>
  <c r="B94" i="81"/>
  <c r="B95" i="81"/>
  <c r="B96" i="81"/>
  <c r="B97" i="81"/>
  <c r="B98" i="81"/>
  <c r="B99" i="81"/>
  <c r="B100" i="81"/>
  <c r="B101" i="81"/>
  <c r="B102" i="81"/>
  <c r="B103" i="81"/>
  <c r="B104" i="81"/>
  <c r="B105" i="81"/>
  <c r="B106" i="81"/>
  <c r="B107" i="81"/>
  <c r="B108" i="81"/>
  <c r="B109" i="81"/>
  <c r="B110" i="81"/>
  <c r="B111" i="81"/>
  <c r="B112" i="81"/>
  <c r="B113" i="81"/>
  <c r="B114" i="81"/>
  <c r="B115" i="81"/>
  <c r="B116" i="81"/>
  <c r="B117" i="81"/>
  <c r="B118" i="81"/>
  <c r="B119" i="81"/>
  <c r="B120" i="81"/>
  <c r="B121" i="81"/>
  <c r="B122" i="81"/>
  <c r="B123" i="81"/>
  <c r="B124" i="81"/>
  <c r="B125" i="81"/>
  <c r="B126" i="81"/>
  <c r="B127" i="81"/>
  <c r="B128" i="81"/>
  <c r="B129" i="81"/>
  <c r="B130" i="81"/>
  <c r="B131" i="81"/>
  <c r="B132" i="81"/>
  <c r="B133" i="81"/>
  <c r="B134" i="81"/>
  <c r="B135" i="81"/>
  <c r="B136" i="81"/>
  <c r="B137" i="81"/>
  <c r="B138" i="81"/>
  <c r="B139" i="81"/>
  <c r="B140" i="81"/>
  <c r="B141" i="81"/>
  <c r="B142" i="81"/>
  <c r="B143" i="81"/>
  <c r="B144" i="81"/>
  <c r="B145" i="81"/>
  <c r="B146" i="81"/>
  <c r="B147" i="81"/>
  <c r="B148" i="81"/>
  <c r="B149" i="81"/>
  <c r="B150" i="81"/>
  <c r="B151" i="81"/>
  <c r="B152" i="81"/>
  <c r="B153" i="81"/>
  <c r="B154" i="81"/>
  <c r="B155" i="81"/>
  <c r="B156" i="81"/>
  <c r="B157" i="81"/>
  <c r="B158" i="81"/>
  <c r="B159" i="81"/>
  <c r="B160" i="81"/>
  <c r="B161" i="81"/>
  <c r="B162" i="81"/>
  <c r="B163" i="81"/>
  <c r="B164" i="81"/>
  <c r="B165" i="81"/>
  <c r="B166" i="81"/>
  <c r="B167" i="81"/>
  <c r="B168" i="81"/>
  <c r="B169" i="81"/>
  <c r="B170" i="81"/>
  <c r="B171" i="81"/>
  <c r="B172" i="81"/>
  <c r="B173" i="81"/>
  <c r="B174" i="81"/>
  <c r="B175" i="81"/>
  <c r="B176" i="81"/>
  <c r="B177" i="81"/>
  <c r="B178" i="81"/>
  <c r="B179" i="81"/>
  <c r="B180" i="81"/>
  <c r="B181" i="81"/>
  <c r="B182" i="81"/>
  <c r="B183" i="81"/>
  <c r="B184" i="81"/>
  <c r="B185" i="81"/>
  <c r="B186" i="81"/>
  <c r="B187" i="81"/>
  <c r="B188" i="81"/>
  <c r="B189" i="81"/>
  <c r="B190" i="81"/>
  <c r="B191" i="81"/>
  <c r="B192" i="81"/>
  <c r="B193" i="81"/>
  <c r="B194" i="81"/>
  <c r="B195" i="81"/>
  <c r="B196" i="81"/>
  <c r="B197" i="81"/>
  <c r="B198" i="81"/>
  <c r="B199" i="81"/>
  <c r="B200" i="81"/>
  <c r="B201" i="81"/>
  <c r="B202" i="81"/>
  <c r="B203" i="81"/>
  <c r="B204" i="81"/>
  <c r="B205" i="81"/>
  <c r="B206" i="81"/>
  <c r="B22" i="81"/>
  <c r="B18" i="81"/>
  <c r="B19" i="81"/>
  <c r="B20" i="81"/>
  <c r="B21" i="81"/>
  <c r="B8" i="81"/>
  <c r="B9" i="81"/>
  <c r="B10" i="81"/>
  <c r="B11" i="81"/>
  <c r="B12" i="81"/>
  <c r="B13" i="81"/>
  <c r="B14" i="81"/>
  <c r="B15" i="81"/>
  <c r="B16" i="81"/>
  <c r="B17" i="81"/>
  <c r="B7" i="81"/>
  <c r="A23" i="81"/>
  <c r="A24" i="81"/>
  <c r="A25" i="81"/>
  <c r="A26" i="81"/>
  <c r="A27" i="81"/>
  <c r="A28" i="81"/>
  <c r="A29" i="81"/>
  <c r="A30" i="81"/>
  <c r="A31" i="81"/>
  <c r="A32" i="81"/>
  <c r="A33" i="81"/>
  <c r="A34" i="81"/>
  <c r="A35" i="81"/>
  <c r="A36" i="81"/>
  <c r="A37" i="81"/>
  <c r="A38" i="81"/>
  <c r="A39" i="81"/>
  <c r="A40" i="81"/>
  <c r="A41" i="81"/>
  <c r="A42" i="81"/>
  <c r="A43" i="81"/>
  <c r="A44" i="81"/>
  <c r="A45" i="81"/>
  <c r="A46" i="81"/>
  <c r="A47" i="81"/>
  <c r="A48" i="81"/>
  <c r="A49" i="81"/>
  <c r="A50" i="81"/>
  <c r="A51" i="81"/>
  <c r="A52" i="81"/>
  <c r="A53" i="81"/>
  <c r="A54" i="81"/>
  <c r="A55" i="81"/>
  <c r="A56" i="81"/>
  <c r="A57" i="81"/>
  <c r="A58" i="81"/>
  <c r="A59" i="81"/>
  <c r="A60" i="81"/>
  <c r="A61" i="81"/>
  <c r="A62" i="81"/>
  <c r="A63" i="81"/>
  <c r="A64" i="81"/>
  <c r="A65" i="81"/>
  <c r="A66" i="81"/>
  <c r="A67" i="81"/>
  <c r="A68" i="81"/>
  <c r="A69" i="81"/>
  <c r="A70" i="81"/>
  <c r="A71" i="81"/>
  <c r="A72" i="81"/>
  <c r="A73" i="81"/>
  <c r="A74" i="81"/>
  <c r="A75" i="81"/>
  <c r="A76" i="81"/>
  <c r="A77" i="81"/>
  <c r="A78" i="81"/>
  <c r="A79" i="81"/>
  <c r="A80" i="81"/>
  <c r="A81" i="81"/>
  <c r="A82" i="81"/>
  <c r="A83" i="81"/>
  <c r="A84" i="81"/>
  <c r="A85" i="81"/>
  <c r="A86" i="81"/>
  <c r="A87" i="81"/>
  <c r="A88" i="81"/>
  <c r="A89" i="81"/>
  <c r="A90" i="81"/>
  <c r="A91" i="81"/>
  <c r="A92" i="81"/>
  <c r="A93" i="81"/>
  <c r="A94" i="81"/>
  <c r="A95" i="81"/>
  <c r="A96" i="81"/>
  <c r="A97" i="81"/>
  <c r="A98" i="81"/>
  <c r="A99" i="81"/>
  <c r="A100" i="81"/>
  <c r="A101" i="81"/>
  <c r="A102" i="81"/>
  <c r="A103" i="81"/>
  <c r="A104" i="81"/>
  <c r="A105" i="81"/>
  <c r="A106" i="81"/>
  <c r="A107" i="81"/>
  <c r="A108" i="81"/>
  <c r="A109" i="81"/>
  <c r="A110" i="81"/>
  <c r="A111" i="81"/>
  <c r="A112" i="81"/>
  <c r="A113" i="81"/>
  <c r="A114" i="81"/>
  <c r="A115" i="81"/>
  <c r="A116" i="81"/>
  <c r="A117" i="81"/>
  <c r="A118" i="81"/>
  <c r="A119" i="81"/>
  <c r="A120" i="81"/>
  <c r="A121" i="81"/>
  <c r="A122" i="81"/>
  <c r="A123" i="81"/>
  <c r="A124" i="81"/>
  <c r="A125" i="81"/>
  <c r="A126" i="81"/>
  <c r="A127" i="81"/>
  <c r="A128" i="81"/>
  <c r="A129" i="81"/>
  <c r="A130" i="81"/>
  <c r="A131" i="81"/>
  <c r="A132" i="81"/>
  <c r="A133" i="81"/>
  <c r="A134" i="81"/>
  <c r="A135" i="81"/>
  <c r="A136" i="81"/>
  <c r="A137" i="81"/>
  <c r="A138" i="81"/>
  <c r="A139" i="81"/>
  <c r="A140" i="81"/>
  <c r="A141" i="81"/>
  <c r="A142" i="81"/>
  <c r="A143" i="81"/>
  <c r="A144" i="81"/>
  <c r="A145" i="81"/>
  <c r="A146" i="81"/>
  <c r="A147" i="81"/>
  <c r="A148" i="81"/>
  <c r="A149" i="81"/>
  <c r="A150" i="81"/>
  <c r="A151" i="81"/>
  <c r="A152" i="81"/>
  <c r="A153" i="81"/>
  <c r="A154" i="81"/>
  <c r="A155" i="81"/>
  <c r="A156" i="81"/>
  <c r="A157" i="81"/>
  <c r="A158" i="81"/>
  <c r="A159" i="81"/>
  <c r="A160" i="81"/>
  <c r="A161" i="81"/>
  <c r="A162" i="81"/>
  <c r="A163" i="81"/>
  <c r="A164" i="81"/>
  <c r="A165" i="81"/>
  <c r="A166" i="81"/>
  <c r="A167" i="81"/>
  <c r="A168" i="81"/>
  <c r="A169" i="81"/>
  <c r="A170" i="81"/>
  <c r="A171" i="81"/>
  <c r="A172" i="81"/>
  <c r="A173" i="81"/>
  <c r="A174" i="81"/>
  <c r="A175" i="81"/>
  <c r="A176" i="81"/>
  <c r="A177" i="81"/>
  <c r="A178" i="81"/>
  <c r="A179" i="81"/>
  <c r="A180" i="81"/>
  <c r="A181" i="81"/>
  <c r="A182" i="81"/>
  <c r="A183" i="81"/>
  <c r="A184" i="81"/>
  <c r="A185" i="81"/>
  <c r="A186" i="81"/>
  <c r="A187" i="81"/>
  <c r="A188" i="81"/>
  <c r="A189" i="81"/>
  <c r="A190" i="81"/>
  <c r="A191" i="81"/>
  <c r="A192" i="81"/>
  <c r="A193" i="81"/>
  <c r="A194" i="81"/>
  <c r="A195" i="81"/>
  <c r="A196" i="81"/>
  <c r="A197" i="81"/>
  <c r="A198" i="81"/>
  <c r="A199" i="81"/>
  <c r="A200" i="81"/>
  <c r="A201" i="81"/>
  <c r="A202" i="81"/>
  <c r="A203" i="81"/>
  <c r="A204" i="81"/>
  <c r="A205" i="81"/>
  <c r="A206" i="81"/>
  <c r="A8" i="81"/>
  <c r="A9" i="81" s="1"/>
  <c r="A10" i="81" s="1"/>
  <c r="A11" i="81" s="1"/>
  <c r="A12" i="81" s="1"/>
  <c r="A13" i="81" s="1"/>
  <c r="A14" i="81" s="1"/>
  <c r="A15" i="81" s="1"/>
  <c r="A16" i="81" s="1"/>
  <c r="A17" i="81" s="1"/>
  <c r="A18" i="81" s="1"/>
  <c r="A19" i="81" s="1"/>
  <c r="A20" i="81" s="1"/>
  <c r="A21" i="81" s="1"/>
  <c r="A22" i="81" s="1"/>
  <c r="K11" i="89" l="1"/>
  <c r="K10" i="89"/>
  <c r="K8" i="89"/>
  <c r="O36" i="87"/>
  <c r="O35" i="87"/>
  <c r="O33" i="87"/>
  <c r="J8" i="89" l="1"/>
  <c r="C331" i="99"/>
  <c r="J10" i="89"/>
  <c r="C367" i="99"/>
  <c r="J11" i="89"/>
  <c r="C385" i="99"/>
  <c r="O157" i="79"/>
  <c r="C277" i="99" s="1"/>
  <c r="O158" i="79"/>
  <c r="C295" i="99" s="1"/>
  <c r="O155" i="79"/>
  <c r="C241" i="99" s="1"/>
  <c r="F30" i="75" l="1"/>
  <c r="C23" i="75"/>
  <c r="C22" i="75"/>
  <c r="B11" i="53" l="1"/>
  <c r="B10" i="53"/>
  <c r="F11" i="53"/>
  <c r="F10" i="53"/>
  <c r="F9" i="53"/>
  <c r="F8" i="53"/>
  <c r="F7" i="53"/>
  <c r="H11" i="89"/>
  <c r="H10" i="89"/>
  <c r="H9" i="89"/>
  <c r="H8" i="89"/>
  <c r="H7" i="89"/>
  <c r="M36" i="87"/>
  <c r="I11" i="89" s="1"/>
  <c r="M35" i="87"/>
  <c r="I10" i="89" s="1"/>
  <c r="M34" i="87"/>
  <c r="M33" i="87"/>
  <c r="I8" i="89" s="1"/>
  <c r="M32" i="87"/>
  <c r="P32" i="87" s="1"/>
  <c r="C314" i="99" s="1"/>
  <c r="M158" i="79"/>
  <c r="M157" i="79"/>
  <c r="M156" i="79"/>
  <c r="P156" i="79" s="1"/>
  <c r="C260" i="99" s="1"/>
  <c r="M155" i="79"/>
  <c r="M154" i="79"/>
  <c r="P154" i="79" s="1"/>
  <c r="P159" i="79" l="1"/>
  <c r="C224" i="99"/>
  <c r="I9" i="89"/>
  <c r="P34" i="87"/>
  <c r="I7" i="89"/>
  <c r="M37" i="87"/>
  <c r="M159" i="79"/>
  <c r="O154" i="79"/>
  <c r="C223" i="99" s="1"/>
  <c r="O156" i="79"/>
  <c r="C259" i="99" s="1"/>
  <c r="O32" i="87"/>
  <c r="C313" i="99" s="1"/>
  <c r="O34" i="87"/>
  <c r="I12" i="89" l="1"/>
  <c r="K9" i="89"/>
  <c r="C350" i="99"/>
  <c r="J9" i="89"/>
  <c r="C349" i="99"/>
  <c r="J7" i="89"/>
  <c r="J12" i="89" s="1"/>
  <c r="O37" i="87"/>
  <c r="P39" i="87" s="1"/>
  <c r="K7" i="89"/>
  <c r="P37" i="87"/>
  <c r="P40" i="87" s="1"/>
  <c r="C200" i="99" s="1"/>
  <c r="J7" i="53"/>
  <c r="O159" i="79"/>
  <c r="P161" i="79" s="1"/>
  <c r="C165" i="99" s="1"/>
  <c r="P162" i="79"/>
  <c r="D13" i="81"/>
  <c r="D14" i="81"/>
  <c r="D15" i="81"/>
  <c r="D16" i="81"/>
  <c r="D17" i="81"/>
  <c r="D18" i="81"/>
  <c r="D9" i="81"/>
  <c r="D10" i="81"/>
  <c r="D11" i="81"/>
  <c r="D12" i="81"/>
  <c r="D8" i="81"/>
  <c r="K12" i="89" l="1"/>
  <c r="I19" i="89"/>
  <c r="F14" i="61" s="1"/>
  <c r="C199" i="99"/>
  <c r="P163" i="79"/>
  <c r="C167" i="99" s="1"/>
  <c r="C166" i="99"/>
  <c r="I20" i="89"/>
  <c r="P41" i="87"/>
  <c r="I20" i="53"/>
  <c r="I19" i="53"/>
  <c r="B14" i="47" s="1"/>
  <c r="B14" i="61" s="1"/>
  <c r="H29" i="76"/>
  <c r="E29" i="76"/>
  <c r="C25" i="76"/>
  <c r="A2" i="76"/>
  <c r="B2" i="75"/>
  <c r="L19" i="89" l="1"/>
  <c r="J46" i="87"/>
  <c r="C201" i="99"/>
  <c r="I23" i="89"/>
  <c r="C202" i="99"/>
  <c r="I21" i="89"/>
  <c r="L21" i="89" s="1"/>
  <c r="I21" i="53"/>
  <c r="B7" i="47" s="1"/>
  <c r="E7" i="53"/>
  <c r="G11" i="53"/>
  <c r="E11" i="53"/>
  <c r="D11" i="53"/>
  <c r="C11" i="53"/>
  <c r="G10" i="53"/>
  <c r="E10" i="53"/>
  <c r="D10" i="53"/>
  <c r="C10" i="53"/>
  <c r="G9" i="53"/>
  <c r="E9" i="53"/>
  <c r="D9" i="53"/>
  <c r="C9" i="53"/>
  <c r="B9" i="53"/>
  <c r="G8" i="53"/>
  <c r="E8" i="53"/>
  <c r="D8" i="53"/>
  <c r="C8" i="53"/>
  <c r="B8" i="53"/>
  <c r="L7" i="53"/>
  <c r="G7" i="53"/>
  <c r="D7" i="53"/>
  <c r="C7" i="53"/>
  <c r="B7" i="53"/>
  <c r="D7" i="81" l="1"/>
  <c r="F7" i="61" l="1"/>
  <c r="L23" i="89"/>
  <c r="J30" i="75"/>
  <c r="H30" i="75"/>
  <c r="H9" i="53"/>
  <c r="H8" i="53"/>
  <c r="H11" i="53"/>
  <c r="H10" i="53"/>
  <c r="H7" i="53"/>
  <c r="D62" i="81"/>
  <c r="D63" i="81"/>
  <c r="D64" i="81"/>
  <c r="D65" i="81"/>
  <c r="D66" i="81"/>
  <c r="D67" i="81"/>
  <c r="D68" i="81"/>
  <c r="D69" i="81"/>
  <c r="D70" i="81"/>
  <c r="D71" i="81"/>
  <c r="D72" i="81"/>
  <c r="D73" i="81"/>
  <c r="D74" i="81"/>
  <c r="D75" i="81"/>
  <c r="D76" i="81"/>
  <c r="D77" i="81"/>
  <c r="D78" i="81"/>
  <c r="D79" i="81"/>
  <c r="D80" i="81"/>
  <c r="D81" i="81"/>
  <c r="D82" i="81"/>
  <c r="D83" i="81"/>
  <c r="D84" i="81"/>
  <c r="D85" i="81"/>
  <c r="D86" i="81"/>
  <c r="D87" i="81"/>
  <c r="D88" i="81"/>
  <c r="D89" i="81"/>
  <c r="D90" i="81"/>
  <c r="D91" i="81"/>
  <c r="D92" i="81"/>
  <c r="D93" i="81"/>
  <c r="D94" i="81"/>
  <c r="D95" i="81"/>
  <c r="D96" i="81"/>
  <c r="D97" i="81"/>
  <c r="D98" i="81"/>
  <c r="D99" i="81"/>
  <c r="D100" i="81"/>
  <c r="D101" i="81"/>
  <c r="D102" i="81"/>
  <c r="D103" i="81"/>
  <c r="D104" i="81"/>
  <c r="D105" i="81"/>
  <c r="D106" i="81"/>
  <c r="D107" i="81"/>
  <c r="D108" i="81"/>
  <c r="D109" i="81"/>
  <c r="D110" i="81"/>
  <c r="D111" i="81"/>
  <c r="D112" i="81"/>
  <c r="D113" i="81"/>
  <c r="D114" i="81"/>
  <c r="D115" i="81"/>
  <c r="D116" i="81"/>
  <c r="D117" i="81"/>
  <c r="D118" i="81"/>
  <c r="D119" i="81"/>
  <c r="D120" i="81"/>
  <c r="D121" i="81"/>
  <c r="D122" i="81"/>
  <c r="D123" i="81"/>
  <c r="D124" i="81"/>
  <c r="D125" i="81"/>
  <c r="D126" i="81"/>
  <c r="D127" i="81"/>
  <c r="D128" i="81"/>
  <c r="D129" i="81"/>
  <c r="D130" i="81"/>
  <c r="D131" i="81"/>
  <c r="D132" i="81"/>
  <c r="D133" i="81"/>
  <c r="D134" i="81"/>
  <c r="D135" i="81"/>
  <c r="D136" i="81"/>
  <c r="D137" i="81"/>
  <c r="D138" i="81"/>
  <c r="D139" i="81"/>
  <c r="D140" i="81"/>
  <c r="D141" i="81"/>
  <c r="D142" i="81"/>
  <c r="D143" i="81"/>
  <c r="D144" i="81"/>
  <c r="D145" i="81"/>
  <c r="D146" i="81"/>
  <c r="D147" i="81"/>
  <c r="D148" i="81"/>
  <c r="D149" i="81"/>
  <c r="D150" i="81"/>
  <c r="D151" i="81"/>
  <c r="D152" i="81"/>
  <c r="D153" i="81"/>
  <c r="D154" i="81"/>
  <c r="D155" i="81"/>
  <c r="D156" i="81"/>
  <c r="D157" i="81"/>
  <c r="D158" i="81"/>
  <c r="D159" i="81"/>
  <c r="D160" i="81"/>
  <c r="D161" i="81"/>
  <c r="D162" i="81"/>
  <c r="D163" i="81"/>
  <c r="D164" i="81"/>
  <c r="D165" i="81"/>
  <c r="D166" i="81"/>
  <c r="D167" i="81"/>
  <c r="D168" i="81"/>
  <c r="D169" i="81"/>
  <c r="D170" i="81"/>
  <c r="D171" i="81"/>
  <c r="D172" i="81"/>
  <c r="D173" i="81"/>
  <c r="D174" i="81"/>
  <c r="D175" i="81"/>
  <c r="D176" i="81"/>
  <c r="D177" i="81"/>
  <c r="D178" i="81"/>
  <c r="D179" i="81"/>
  <c r="D180" i="81"/>
  <c r="D181" i="81"/>
  <c r="D182" i="81"/>
  <c r="D183" i="81"/>
  <c r="D184" i="81"/>
  <c r="D185" i="81"/>
  <c r="D186" i="81"/>
  <c r="D187" i="81"/>
  <c r="D188" i="81"/>
  <c r="D189" i="81"/>
  <c r="D190" i="81"/>
  <c r="D191" i="81"/>
  <c r="D192" i="81"/>
  <c r="D193" i="81"/>
  <c r="D194" i="81"/>
  <c r="D195" i="81"/>
  <c r="D196" i="81"/>
  <c r="D197" i="81"/>
  <c r="D198" i="81"/>
  <c r="D199" i="81"/>
  <c r="D200" i="81"/>
  <c r="D201" i="81"/>
  <c r="D202" i="81"/>
  <c r="D203" i="81"/>
  <c r="D204" i="81"/>
  <c r="D205" i="81"/>
  <c r="D206" i="81"/>
  <c r="D56" i="81"/>
  <c r="D57" i="81"/>
  <c r="D58" i="81"/>
  <c r="D59" i="81"/>
  <c r="D60" i="81"/>
  <c r="D61" i="81"/>
  <c r="D55" i="81"/>
  <c r="D53" i="81"/>
  <c r="D5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34" i="81"/>
  <c r="D27" i="81"/>
  <c r="D28" i="81"/>
  <c r="D29" i="81"/>
  <c r="D30" i="81"/>
  <c r="D31" i="81"/>
  <c r="D32" i="81"/>
  <c r="D33" i="81"/>
  <c r="D19" i="81"/>
  <c r="D20" i="81"/>
  <c r="D21" i="81"/>
  <c r="D22" i="81"/>
  <c r="D23" i="81"/>
  <c r="D24" i="81"/>
  <c r="D25" i="81"/>
  <c r="D26" i="81"/>
  <c r="J9" i="53" l="1"/>
  <c r="K9" i="53"/>
  <c r="J11" i="53"/>
  <c r="I7" i="53"/>
  <c r="I11" i="53"/>
  <c r="I8" i="53"/>
  <c r="J10" i="53"/>
  <c r="J8" i="53"/>
  <c r="I10" i="53"/>
  <c r="I9" i="53"/>
  <c r="I12" i="53" l="1"/>
  <c r="K8" i="53"/>
  <c r="K7" i="53"/>
  <c r="K10" i="53"/>
  <c r="K11" i="53"/>
  <c r="H21" i="47" l="1"/>
  <c r="H22" i="47" s="1"/>
  <c r="F21" i="47"/>
  <c r="F22" i="47" s="1"/>
  <c r="J12" i="53" l="1"/>
  <c r="K12" i="53"/>
  <c r="F21" i="61" l="1"/>
  <c r="F22" i="61" s="1"/>
  <c r="L21" i="53" l="1"/>
  <c r="B21" i="47"/>
  <c r="B22" i="47" s="1"/>
  <c r="L19" i="53"/>
  <c r="D21" i="47"/>
  <c r="D22" i="47" s="1"/>
  <c r="F9" i="61"/>
  <c r="H21" i="61"/>
  <c r="H22" i="61" s="1"/>
  <c r="D21" i="61" l="1"/>
  <c r="D22" i="61" s="1"/>
  <c r="B21" i="61"/>
  <c r="B22" i="61" s="1"/>
  <c r="B9" i="47"/>
  <c r="B9" i="6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5" authorId="0" shapeId="0" xr:uid="{2301FC61-F64F-480C-9D85-2B158831A43C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<sst xmlns="http://schemas.openxmlformats.org/spreadsheetml/2006/main" count="5815" uniqueCount="1391">
  <si>
    <t>必要書類一覧表</t>
    <rPh sb="0" eb="2">
      <t>ヒツヨウ</t>
    </rPh>
    <rPh sb="2" eb="4">
      <t>ショルイ</t>
    </rPh>
    <rPh sb="4" eb="7">
      <t>イチランヒョウ</t>
    </rPh>
    <phoneticPr fontId="7"/>
  </si>
  <si>
    <t>※申請者は、申請時に提出書類と本紙のチェック欄を確認し（✔記入）、申請書類と一緒に公社に提出すること。</t>
    <rPh sb="1" eb="4">
      <t>シンセイシャ</t>
    </rPh>
    <rPh sb="6" eb="9">
      <t>シンセイジ</t>
    </rPh>
    <rPh sb="10" eb="12">
      <t>テイシュツ</t>
    </rPh>
    <rPh sb="12" eb="14">
      <t>ショルイ</t>
    </rPh>
    <rPh sb="15" eb="17">
      <t>ホンシ</t>
    </rPh>
    <rPh sb="22" eb="23">
      <t>ラン</t>
    </rPh>
    <rPh sb="24" eb="26">
      <t>カクニン</t>
    </rPh>
    <rPh sb="29" eb="31">
      <t>キニュウ</t>
    </rPh>
    <rPh sb="33" eb="35">
      <t>シンセイ</t>
    </rPh>
    <rPh sb="35" eb="37">
      <t>ショルイ</t>
    </rPh>
    <rPh sb="38" eb="40">
      <t>イッショ</t>
    </rPh>
    <rPh sb="41" eb="43">
      <t>コウシャ</t>
    </rPh>
    <rPh sb="44" eb="46">
      <t>テイシュツ</t>
    </rPh>
    <phoneticPr fontId="7"/>
  </si>
  <si>
    <t>支援メニュー</t>
    <rPh sb="0" eb="2">
      <t>シエン</t>
    </rPh>
    <phoneticPr fontId="7"/>
  </si>
  <si>
    <t>チェック欄</t>
    <rPh sb="4" eb="5">
      <t>ラン</t>
    </rPh>
    <phoneticPr fontId="7"/>
  </si>
  <si>
    <t>申請者</t>
    <rPh sb="0" eb="3">
      <t>シンセイシャ</t>
    </rPh>
    <phoneticPr fontId="7"/>
  </si>
  <si>
    <t>公社</t>
    <rPh sb="0" eb="2">
      <t>コウシャ</t>
    </rPh>
    <phoneticPr fontId="7"/>
  </si>
  <si>
    <t>No.</t>
    <phoneticPr fontId="7"/>
  </si>
  <si>
    <t>申請時（要綱に定める期限までに提出）</t>
    <rPh sb="0" eb="3">
      <t>シンセイジ</t>
    </rPh>
    <rPh sb="4" eb="6">
      <t>ヨウコウ</t>
    </rPh>
    <rPh sb="7" eb="8">
      <t>サダ</t>
    </rPh>
    <rPh sb="10" eb="12">
      <t>キゲン</t>
    </rPh>
    <rPh sb="15" eb="17">
      <t>テイシュツ</t>
    </rPh>
    <phoneticPr fontId="7"/>
  </si>
  <si>
    <t>知事が定める日（公募）</t>
    <rPh sb="0" eb="2">
      <t>チジ</t>
    </rPh>
    <rPh sb="3" eb="4">
      <t>サダ</t>
    </rPh>
    <rPh sb="6" eb="7">
      <t>ヒ</t>
    </rPh>
    <rPh sb="8" eb="10">
      <t>コウボ</t>
    </rPh>
    <phoneticPr fontId="7"/>
  </si>
  <si>
    <t>見積書取得して30日（土日・祝日含む）以内</t>
    <rPh sb="0" eb="3">
      <t>ミツモリショ</t>
    </rPh>
    <rPh sb="3" eb="5">
      <t>シュトク</t>
    </rPh>
    <rPh sb="9" eb="10">
      <t>ニチ</t>
    </rPh>
    <rPh sb="19" eb="21">
      <t>イナイ</t>
    </rPh>
    <phoneticPr fontId="7"/>
  </si>
  <si>
    <t>債権者登録申請書、銀行口座の写し　
※過年度に提出済みの場合は不要。銀行口座や住所、代表者等に変更があった場合には再度申請書を提出すること。</t>
    <rPh sb="0" eb="3">
      <t>サイケンシャ</t>
    </rPh>
    <rPh sb="3" eb="5">
      <t>トウロク</t>
    </rPh>
    <rPh sb="5" eb="8">
      <t>シンセイショ</t>
    </rPh>
    <rPh sb="9" eb="11">
      <t>ギンコウ</t>
    </rPh>
    <rPh sb="11" eb="13">
      <t>コウザ</t>
    </rPh>
    <rPh sb="14" eb="15">
      <t>ウツ</t>
    </rPh>
    <rPh sb="19" eb="22">
      <t>カネンド</t>
    </rPh>
    <rPh sb="23" eb="25">
      <t>テイシュツ</t>
    </rPh>
    <rPh sb="25" eb="26">
      <t>ズ</t>
    </rPh>
    <rPh sb="28" eb="30">
      <t>バアイ</t>
    </rPh>
    <rPh sb="31" eb="33">
      <t>フヨウ</t>
    </rPh>
    <rPh sb="34" eb="36">
      <t>ギンコウ</t>
    </rPh>
    <rPh sb="36" eb="38">
      <t>コウザ</t>
    </rPh>
    <rPh sb="39" eb="41">
      <t>ジュウショ</t>
    </rPh>
    <rPh sb="42" eb="45">
      <t>ダイヒョウシャ</t>
    </rPh>
    <rPh sb="45" eb="46">
      <t>トウ</t>
    </rPh>
    <rPh sb="47" eb="49">
      <t>ヘンコウ</t>
    </rPh>
    <rPh sb="53" eb="55">
      <t>バアイ</t>
    </rPh>
    <rPh sb="57" eb="59">
      <t>サイド</t>
    </rPh>
    <rPh sb="59" eb="61">
      <t>シンセイ</t>
    </rPh>
    <rPh sb="61" eb="62">
      <t>ショ</t>
    </rPh>
    <rPh sb="63" eb="65">
      <t>テイシュツ</t>
    </rPh>
    <phoneticPr fontId="7"/>
  </si>
  <si>
    <t>決算書3期分（貸借対照表、損益計算書）、過去3年間の輸出実績</t>
    <rPh sb="0" eb="3">
      <t>ケッサンショ</t>
    </rPh>
    <rPh sb="4" eb="5">
      <t>キ</t>
    </rPh>
    <rPh sb="5" eb="6">
      <t>ブン</t>
    </rPh>
    <rPh sb="7" eb="12">
      <t>タイシャクタイショウヒョウ</t>
    </rPh>
    <rPh sb="13" eb="15">
      <t>ソンエキ</t>
    </rPh>
    <rPh sb="15" eb="17">
      <t>ケイサン</t>
    </rPh>
    <rPh sb="17" eb="18">
      <t>ショ</t>
    </rPh>
    <rPh sb="20" eb="22">
      <t>カコ</t>
    </rPh>
    <rPh sb="23" eb="25">
      <t>ネンカン</t>
    </rPh>
    <rPh sb="26" eb="28">
      <t>ユシュツ</t>
    </rPh>
    <rPh sb="28" eb="30">
      <t>ジッセキ</t>
    </rPh>
    <phoneticPr fontId="7"/>
  </si>
  <si>
    <t>○</t>
    <phoneticPr fontId="7"/>
  </si>
  <si>
    <t>見積書（収支計算書の内訳の根拠）</t>
    <rPh sb="0" eb="3">
      <t>ミツモリショ</t>
    </rPh>
    <rPh sb="4" eb="6">
      <t>シュウシ</t>
    </rPh>
    <rPh sb="6" eb="9">
      <t>ケイサンショ</t>
    </rPh>
    <rPh sb="10" eb="12">
      <t>ウチワケ</t>
    </rPh>
    <rPh sb="13" eb="15">
      <t>コンキョ</t>
    </rPh>
    <phoneticPr fontId="7"/>
  </si>
  <si>
    <t>実績報告時（要綱に定める期限までに提出）</t>
    <rPh sb="0" eb="2">
      <t>ジッセキ</t>
    </rPh>
    <rPh sb="2" eb="4">
      <t>ホウコク</t>
    </rPh>
    <rPh sb="4" eb="5">
      <t>ジ</t>
    </rPh>
    <rPh sb="6" eb="8">
      <t>ヨウコウ</t>
    </rPh>
    <rPh sb="9" eb="10">
      <t>サダ</t>
    </rPh>
    <rPh sb="12" eb="14">
      <t>キゲン</t>
    </rPh>
    <rPh sb="17" eb="19">
      <t>テイシュツ</t>
    </rPh>
    <phoneticPr fontId="7"/>
  </si>
  <si>
    <t>14日以内（土日・祝日含む）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</si>
  <si>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30日以内（土日・祝日含む）</t>
    <rPh sb="2" eb="3">
      <t>ニチ</t>
    </rPh>
    <rPh sb="3" eb="5">
      <t>イナイ</t>
    </rPh>
    <rPh sb="6" eb="8">
      <t>ドニチ</t>
    </rPh>
    <rPh sb="9" eb="11">
      <t>シュクジツ</t>
    </rPh>
    <rPh sb="11" eb="12">
      <t>フク</t>
    </rPh>
    <phoneticPr fontId="7"/>
  </si>
  <si>
    <t>上記に係る証憑書類</t>
    <rPh sb="0" eb="2">
      <t>ジョウキ</t>
    </rPh>
    <rPh sb="3" eb="4">
      <t>カカ</t>
    </rPh>
    <rPh sb="5" eb="7">
      <t>ショウヒョウ</t>
    </rPh>
    <rPh sb="7" eb="9">
      <t>ショルイ</t>
    </rPh>
    <phoneticPr fontId="7"/>
  </si>
  <si>
    <t>搭乗券の半券　※原本または写し</t>
    <rPh sb="0" eb="2">
      <t>トウジョウ</t>
    </rPh>
    <rPh sb="2" eb="3">
      <t>ケン</t>
    </rPh>
    <rPh sb="4" eb="6">
      <t>ハンケン</t>
    </rPh>
    <rPh sb="8" eb="10">
      <t>ゲンポン</t>
    </rPh>
    <rPh sb="13" eb="14">
      <t>ウツ</t>
    </rPh>
    <phoneticPr fontId="7"/>
  </si>
  <si>
    <t>請求書(又は予約確認書)</t>
    <rPh sb="0" eb="3">
      <t>セイキュウショ</t>
    </rPh>
    <phoneticPr fontId="7"/>
  </si>
  <si>
    <t>振込明細</t>
    <rPh sb="0" eb="2">
      <t>フリコミ</t>
    </rPh>
    <rPh sb="2" eb="4">
      <t>メイサイ</t>
    </rPh>
    <phoneticPr fontId="7"/>
  </si>
  <si>
    <t>領収書</t>
    <rPh sb="0" eb="3">
      <t>リョウシュウショ</t>
    </rPh>
    <phoneticPr fontId="7"/>
  </si>
  <si>
    <t>海外送金依頼書及び相手方の受領が確認できる書類
※海外送金がある場合</t>
    <rPh sb="0" eb="2">
      <t>カイガイ</t>
    </rPh>
    <rPh sb="2" eb="4">
      <t>ソウキン</t>
    </rPh>
    <rPh sb="4" eb="7">
      <t>イライショ</t>
    </rPh>
    <rPh sb="7" eb="8">
      <t>オヨ</t>
    </rPh>
    <rPh sb="9" eb="11">
      <t>アイテ</t>
    </rPh>
    <rPh sb="11" eb="12">
      <t>カタ</t>
    </rPh>
    <rPh sb="13" eb="15">
      <t>ジュリョウ</t>
    </rPh>
    <rPh sb="16" eb="18">
      <t>カクニン</t>
    </rPh>
    <rPh sb="21" eb="23">
      <t>ショルイ</t>
    </rPh>
    <rPh sb="25" eb="27">
      <t>カイガイ</t>
    </rPh>
    <rPh sb="27" eb="29">
      <t>ソウキン</t>
    </rPh>
    <rPh sb="32" eb="34">
      <t>バアイ</t>
    </rPh>
    <phoneticPr fontId="7"/>
  </si>
  <si>
    <t>納品書※改良商品の納品日を確認するため。</t>
    <rPh sb="0" eb="2">
      <t>ノウヒン</t>
    </rPh>
    <rPh sb="2" eb="3">
      <t>ショ</t>
    </rPh>
    <rPh sb="4" eb="6">
      <t>カイリョウ</t>
    </rPh>
    <rPh sb="6" eb="8">
      <t>ショウヒン</t>
    </rPh>
    <rPh sb="9" eb="11">
      <t>ノウヒン</t>
    </rPh>
    <rPh sb="11" eb="12">
      <t>ビ</t>
    </rPh>
    <rPh sb="13" eb="15">
      <t>カクニン</t>
    </rPh>
    <phoneticPr fontId="7"/>
  </si>
  <si>
    <t>成果物
（補助金を活用して制作した広告物や商品改良後の現物等）</t>
    <rPh sb="0" eb="3">
      <t>セイカブツ</t>
    </rPh>
    <rPh sb="5" eb="8">
      <t>ホジョキン</t>
    </rPh>
    <rPh sb="9" eb="11">
      <t>カツヨウ</t>
    </rPh>
    <rPh sb="13" eb="15">
      <t>セイサク</t>
    </rPh>
    <rPh sb="17" eb="19">
      <t>コウコク</t>
    </rPh>
    <rPh sb="19" eb="20">
      <t>ブツ</t>
    </rPh>
    <rPh sb="21" eb="23">
      <t>ショウヒン</t>
    </rPh>
    <rPh sb="23" eb="25">
      <t>カイリョウ</t>
    </rPh>
    <rPh sb="25" eb="26">
      <t>ゴ</t>
    </rPh>
    <rPh sb="27" eb="29">
      <t>ゲンブツ</t>
    </rPh>
    <rPh sb="29" eb="30">
      <t>ナド</t>
    </rPh>
    <phoneticPr fontId="7"/>
  </si>
  <si>
    <t>その他指示する書類</t>
    <rPh sb="2" eb="3">
      <t>タ</t>
    </rPh>
    <rPh sb="3" eb="5">
      <t>シジ</t>
    </rPh>
    <rPh sb="7" eb="9">
      <t>ショルイ</t>
    </rPh>
    <phoneticPr fontId="7"/>
  </si>
  <si>
    <t>申請企業名</t>
    <rPh sb="0" eb="2">
      <t>シンセイ</t>
    </rPh>
    <rPh sb="2" eb="4">
      <t>キギョウ</t>
    </rPh>
    <rPh sb="4" eb="5">
      <t>メイ</t>
    </rPh>
    <phoneticPr fontId="7"/>
  </si>
  <si>
    <t>④</t>
    <phoneticPr fontId="7"/>
  </si>
  <si>
    <t>受付日・
受付担当</t>
    <rPh sb="0" eb="2">
      <t>ウケツ</t>
    </rPh>
    <rPh sb="2" eb="3">
      <t>ビ</t>
    </rPh>
    <rPh sb="5" eb="7">
      <t>ウケツ</t>
    </rPh>
    <rPh sb="7" eb="9">
      <t>タントウ</t>
    </rPh>
    <phoneticPr fontId="7"/>
  </si>
  <si>
    <t>報告書
提出期限</t>
    <rPh sb="0" eb="3">
      <t>ホウコクショ</t>
    </rPh>
    <rPh sb="4" eb="6">
      <t>テイシュツ</t>
    </rPh>
    <rPh sb="6" eb="8">
      <t>キゲン</t>
    </rPh>
    <phoneticPr fontId="7"/>
  </si>
  <si>
    <t>備考</t>
    <rPh sb="0" eb="2">
      <t>ビコウ</t>
    </rPh>
    <phoneticPr fontId="7"/>
  </si>
  <si>
    <t>誓約書・確認書</t>
    <rPh sb="0" eb="3">
      <t>セイヤクショ</t>
    </rPh>
    <rPh sb="4" eb="7">
      <t>カクニンショ</t>
    </rPh>
    <phoneticPr fontId="7"/>
  </si>
  <si>
    <t>事 業 者 名</t>
    <rPh sb="0" eb="1">
      <t>コト</t>
    </rPh>
    <rPh sb="2" eb="3">
      <t>ギョウ</t>
    </rPh>
    <rPh sb="4" eb="5">
      <t>シャ</t>
    </rPh>
    <rPh sb="6" eb="7">
      <t>メイ</t>
    </rPh>
    <phoneticPr fontId="7"/>
  </si>
  <si>
    <t>代表者の氏名</t>
    <rPh sb="0" eb="3">
      <t>ダイヒョウシャ</t>
    </rPh>
    <rPh sb="4" eb="6">
      <t>シメイ</t>
    </rPh>
    <phoneticPr fontId="7"/>
  </si>
  <si>
    <t>１．沖縄県暴力団排除条例に関する誓約</t>
    <rPh sb="2" eb="5">
      <t>オキナワケン</t>
    </rPh>
    <rPh sb="5" eb="8">
      <t>ボウリョクダン</t>
    </rPh>
    <rPh sb="8" eb="10">
      <t>ハイジョ</t>
    </rPh>
    <rPh sb="10" eb="12">
      <t>ジョウレイ</t>
    </rPh>
    <rPh sb="13" eb="14">
      <t>カン</t>
    </rPh>
    <rPh sb="16" eb="18">
      <t>セイヤク</t>
    </rPh>
    <phoneticPr fontId="7"/>
  </si>
  <si>
    <t>　　私は、沖縄国際物流ハブ活用推進事業補助金を申請するにあたり、以下のとおり誓約します。</t>
    <rPh sb="32" eb="34">
      <t>イカ</t>
    </rPh>
    <rPh sb="38" eb="40">
      <t>セイヤク</t>
    </rPh>
    <phoneticPr fontId="7"/>
  </si>
  <si>
    <t>（１）　私は、沖縄県暴力団排除条例第２条第２号に規定する暴力団員又は暴力団員と密接な関係を有する
　　者に該当しません。</t>
    <rPh sb="4" eb="5">
      <t>ワタシ</t>
    </rPh>
    <phoneticPr fontId="7"/>
  </si>
  <si>
    <t>（２）　本申請にかかる補助対象経費について、他の補助金と重複するものはありません。</t>
    <rPh sb="4" eb="5">
      <t>ホン</t>
    </rPh>
    <rPh sb="5" eb="7">
      <t>シンセイ</t>
    </rPh>
    <rPh sb="11" eb="13">
      <t>ホジョ</t>
    </rPh>
    <rPh sb="13" eb="15">
      <t>タイショウ</t>
    </rPh>
    <rPh sb="15" eb="17">
      <t>ケイヒ</t>
    </rPh>
    <rPh sb="22" eb="23">
      <t>ホカ</t>
    </rPh>
    <rPh sb="24" eb="27">
      <t>ホジョキン</t>
    </rPh>
    <rPh sb="28" eb="30">
      <t>ジュウフク</t>
    </rPh>
    <phoneticPr fontId="7"/>
  </si>
  <si>
    <t>（３）　本補助金の成果に関する事後調査に協力します。</t>
    <rPh sb="4" eb="5">
      <t>ホン</t>
    </rPh>
    <rPh sb="5" eb="8">
      <t>ホジョキン</t>
    </rPh>
    <rPh sb="9" eb="11">
      <t>セイカ</t>
    </rPh>
    <rPh sb="12" eb="13">
      <t>カン</t>
    </rPh>
    <rPh sb="15" eb="17">
      <t>ジゴ</t>
    </rPh>
    <rPh sb="17" eb="19">
      <t>チョウサ</t>
    </rPh>
    <rPh sb="20" eb="22">
      <t>キョウリョク</t>
    </rPh>
    <phoneticPr fontId="7"/>
  </si>
  <si>
    <t>２．確認事項</t>
    <rPh sb="2" eb="4">
      <t>カクニン</t>
    </rPh>
    <rPh sb="4" eb="6">
      <t>ジコウ</t>
    </rPh>
    <phoneticPr fontId="7"/>
  </si>
  <si>
    <t>（１）　補助事業の申請、実績報告はそれぞれ交付要綱に定められた期限を遵守します。</t>
    <rPh sb="4" eb="6">
      <t>ホジョ</t>
    </rPh>
    <rPh sb="6" eb="8">
      <t>ジギョウ</t>
    </rPh>
    <rPh sb="9" eb="11">
      <t>シンセイ</t>
    </rPh>
    <rPh sb="12" eb="14">
      <t>ジッセキ</t>
    </rPh>
    <rPh sb="14" eb="16">
      <t>ホウコク</t>
    </rPh>
    <rPh sb="21" eb="23">
      <t>コウフ</t>
    </rPh>
    <rPh sb="23" eb="25">
      <t>ヨウコウ</t>
    </rPh>
    <rPh sb="26" eb="27">
      <t>サダ</t>
    </rPh>
    <rPh sb="31" eb="33">
      <t>キゲン</t>
    </rPh>
    <rPh sb="34" eb="36">
      <t>ジュンシュ</t>
    </rPh>
    <phoneticPr fontId="7"/>
  </si>
  <si>
    <t>（２）　経費の支払は銀行振込を原則とし、現金払や相殺による支払いは行いません。</t>
    <rPh sb="4" eb="6">
      <t>ケイヒ</t>
    </rPh>
    <rPh sb="7" eb="9">
      <t>シハラ</t>
    </rPh>
    <rPh sb="10" eb="12">
      <t>ギンコウ</t>
    </rPh>
    <rPh sb="12" eb="14">
      <t>フリコ</t>
    </rPh>
    <rPh sb="15" eb="17">
      <t>ゲンソク</t>
    </rPh>
    <rPh sb="20" eb="22">
      <t>ゲンキン</t>
    </rPh>
    <rPh sb="22" eb="23">
      <t>ハラ</t>
    </rPh>
    <rPh sb="24" eb="26">
      <t>ソウサイ</t>
    </rPh>
    <rPh sb="29" eb="31">
      <t>シハラ</t>
    </rPh>
    <rPh sb="33" eb="34">
      <t>オコナ</t>
    </rPh>
    <phoneticPr fontId="7"/>
  </si>
  <si>
    <t>（３）　補助事業に係る支払は申請事業毎に行い、他の申請や支払とは混在しません。</t>
    <rPh sb="4" eb="6">
      <t>ホジョ</t>
    </rPh>
    <rPh sb="6" eb="8">
      <t>ジギョウ</t>
    </rPh>
    <rPh sb="9" eb="10">
      <t>カカ</t>
    </rPh>
    <rPh sb="11" eb="13">
      <t>シハラ</t>
    </rPh>
    <rPh sb="14" eb="16">
      <t>シンセイ</t>
    </rPh>
    <rPh sb="16" eb="18">
      <t>ジギョウ</t>
    </rPh>
    <rPh sb="18" eb="19">
      <t>ゴト</t>
    </rPh>
    <rPh sb="20" eb="21">
      <t>オコナ</t>
    </rPh>
    <rPh sb="23" eb="24">
      <t>ホカ</t>
    </rPh>
    <rPh sb="25" eb="27">
      <t>シンセイ</t>
    </rPh>
    <rPh sb="28" eb="30">
      <t>シハラ</t>
    </rPh>
    <rPh sb="32" eb="34">
      <t>コンザイ</t>
    </rPh>
    <phoneticPr fontId="7"/>
  </si>
  <si>
    <t>（４）　本事業やその他海外販路拡大に関する情報等に関するメールマガジン受け取り。</t>
    <rPh sb="4" eb="5">
      <t>ホン</t>
    </rPh>
    <rPh sb="5" eb="7">
      <t>ジギョウ</t>
    </rPh>
    <rPh sb="10" eb="11">
      <t>タ</t>
    </rPh>
    <rPh sb="11" eb="13">
      <t>カイガイ</t>
    </rPh>
    <rPh sb="13" eb="15">
      <t>ハンロ</t>
    </rPh>
    <rPh sb="15" eb="17">
      <t>カクダイ</t>
    </rPh>
    <rPh sb="18" eb="19">
      <t>カン</t>
    </rPh>
    <rPh sb="21" eb="23">
      <t>ジョウホウ</t>
    </rPh>
    <rPh sb="23" eb="24">
      <t>トウ</t>
    </rPh>
    <rPh sb="25" eb="26">
      <t>カン</t>
    </rPh>
    <rPh sb="35" eb="36">
      <t>ウ</t>
    </rPh>
    <rPh sb="37" eb="38">
      <t>ト</t>
    </rPh>
    <phoneticPr fontId="7"/>
  </si>
  <si>
    <t>（参考）</t>
    <rPh sb="1" eb="3">
      <t>サンコウ</t>
    </rPh>
    <phoneticPr fontId="7"/>
  </si>
  <si>
    <t>年間計画書</t>
    <rPh sb="0" eb="2">
      <t>ネンカン</t>
    </rPh>
    <rPh sb="2" eb="5">
      <t>ケイカクショ</t>
    </rPh>
    <phoneticPr fontId="7"/>
  </si>
  <si>
    <t>申請企業名</t>
    <rPh sb="0" eb="2">
      <t>シンセイ</t>
    </rPh>
    <rPh sb="2" eb="5">
      <t>キギョウメイ</t>
    </rPh>
    <phoneticPr fontId="7"/>
  </si>
  <si>
    <t>前年輸出実績</t>
    <rPh sb="0" eb="2">
      <t>ゼンネン</t>
    </rPh>
    <rPh sb="2" eb="4">
      <t>ユシュツ</t>
    </rPh>
    <rPh sb="4" eb="6">
      <t>ジッセキ</t>
    </rPh>
    <phoneticPr fontId="7"/>
  </si>
  <si>
    <t>今期輸出目標</t>
    <rPh sb="0" eb="2">
      <t>コンキ</t>
    </rPh>
    <rPh sb="2" eb="4">
      <t>ユシュツ</t>
    </rPh>
    <rPh sb="4" eb="6">
      <t>モクヒョウ</t>
    </rPh>
    <phoneticPr fontId="7"/>
  </si>
  <si>
    <t>２．昨年度の課題</t>
    <rPh sb="2" eb="5">
      <t>サクネンド</t>
    </rPh>
    <rPh sb="6" eb="8">
      <t>カダイ</t>
    </rPh>
    <phoneticPr fontId="7"/>
  </si>
  <si>
    <t>３．今年度の戦略、展開方法</t>
    <rPh sb="2" eb="5">
      <t>コンネンド</t>
    </rPh>
    <rPh sb="6" eb="8">
      <t>センリャク</t>
    </rPh>
    <rPh sb="9" eb="11">
      <t>テンカイ</t>
    </rPh>
    <rPh sb="11" eb="13">
      <t>ホウホウ</t>
    </rPh>
    <phoneticPr fontId="7"/>
  </si>
  <si>
    <t>４．具体的な計画（展示会、イベント名、商談出張予定、招聘等具体的に）</t>
    <phoneticPr fontId="7"/>
  </si>
  <si>
    <t>４月</t>
    <rPh sb="1" eb="2">
      <t>ガツ</t>
    </rPh>
    <phoneticPr fontId="7"/>
  </si>
  <si>
    <t>５月</t>
    <rPh sb="1" eb="2">
      <t>ガツ</t>
    </rPh>
    <phoneticPr fontId="7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</si>
  <si>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</si>
  <si>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</si>
  <si>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</si>
  <si>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</si>
  <si>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</si>
  <si>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</si>
  <si>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</si>
  <si>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</si>
  <si>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</si>
  <si>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</si>
  <si>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債権者登録（新規・変更）申請書</t>
    <rPh sb="0" eb="3">
      <t>サイケンシャ</t>
    </rPh>
    <rPh sb="3" eb="5">
      <t>トウロク</t>
    </rPh>
    <rPh sb="6" eb="8">
      <t>シンキ</t>
    </rPh>
    <rPh sb="9" eb="11">
      <t>ヘンコウ</t>
    </rPh>
    <rPh sb="12" eb="15">
      <t>シンセイショ</t>
    </rPh>
    <phoneticPr fontId="7"/>
  </si>
  <si>
    <t>■一般　　□公共団体　□特定債権者　□非常勤等　□一時債権者　□職指定の資金前途員</t>
    <rPh sb="1" eb="3">
      <t>イッパン</t>
    </rPh>
    <rPh sb="6" eb="8">
      <t>コウキョウ</t>
    </rPh>
    <rPh sb="8" eb="10">
      <t>ダンタイ</t>
    </rPh>
    <rPh sb="12" eb="14">
      <t>トクテイ</t>
    </rPh>
    <rPh sb="14" eb="17">
      <t>サイケンシャ</t>
    </rPh>
    <rPh sb="19" eb="22">
      <t>ヒジョウキン</t>
    </rPh>
    <rPh sb="22" eb="23">
      <t>トウ</t>
    </rPh>
    <rPh sb="25" eb="27">
      <t>イチジ</t>
    </rPh>
    <rPh sb="27" eb="30">
      <t>サイケンシャ</t>
    </rPh>
    <rPh sb="32" eb="33">
      <t>ショク</t>
    </rPh>
    <rPh sb="33" eb="35">
      <t>シテイ</t>
    </rPh>
    <rPh sb="36" eb="38">
      <t>シキン</t>
    </rPh>
    <rPh sb="38" eb="40">
      <t>ゼント</t>
    </rPh>
    <rPh sb="40" eb="41">
      <t>イン</t>
    </rPh>
    <phoneticPr fontId="7"/>
  </si>
  <si>
    <t>郵便番号</t>
    <rPh sb="0" eb="2">
      <t>ユウビン</t>
    </rPh>
    <rPh sb="2" eb="4">
      <t>バンゴウ</t>
    </rPh>
    <phoneticPr fontId="7"/>
  </si>
  <si>
    <t>電話番号</t>
    <rPh sb="0" eb="2">
      <t>デンワ</t>
    </rPh>
    <rPh sb="2" eb="4">
      <t>バンゴウ</t>
    </rPh>
    <phoneticPr fontId="7"/>
  </si>
  <si>
    <t>（フリガナ）</t>
    <phoneticPr fontId="7"/>
  </si>
  <si>
    <t xml:space="preserve">住所
</t>
    <rPh sb="0" eb="2">
      <t>ジュウショ</t>
    </rPh>
    <phoneticPr fontId="7"/>
  </si>
  <si>
    <t>氏名又は法人名</t>
    <rPh sb="0" eb="2">
      <t>シメイ</t>
    </rPh>
    <rPh sb="2" eb="3">
      <t>マタ</t>
    </rPh>
    <rPh sb="4" eb="6">
      <t>ホウジン</t>
    </rPh>
    <rPh sb="6" eb="7">
      <t>メイ</t>
    </rPh>
    <phoneticPr fontId="7"/>
  </si>
  <si>
    <t>業　　種</t>
    <rPh sb="0" eb="1">
      <t>ギョウ</t>
    </rPh>
    <rPh sb="3" eb="4">
      <t>タネ</t>
    </rPh>
    <phoneticPr fontId="7"/>
  </si>
  <si>
    <t>入札参加資格　</t>
    <rPh sb="0" eb="2">
      <t>ニュウサツ</t>
    </rPh>
    <rPh sb="2" eb="4">
      <t>サンカ</t>
    </rPh>
    <rPh sb="4" eb="6">
      <t>シカク</t>
    </rPh>
    <phoneticPr fontId="7"/>
  </si>
  <si>
    <t>支払方法</t>
    <rPh sb="0" eb="2">
      <t>シハラ</t>
    </rPh>
    <rPh sb="2" eb="4">
      <t>ホウホウ</t>
    </rPh>
    <phoneticPr fontId="7"/>
  </si>
  <si>
    <t>１：支払証　　②：口座振替　　３：隔地払　　４：隔地払（郵便為替）</t>
    <rPh sb="2" eb="4">
      <t>シハラ</t>
    </rPh>
    <rPh sb="4" eb="5">
      <t>ショウ</t>
    </rPh>
    <rPh sb="9" eb="11">
      <t>コウザ</t>
    </rPh>
    <rPh sb="11" eb="13">
      <t>フリカエ</t>
    </rPh>
    <rPh sb="17" eb="19">
      <t>カクチ</t>
    </rPh>
    <rPh sb="19" eb="20">
      <t>バライ</t>
    </rPh>
    <rPh sb="24" eb="26">
      <t>カクチ</t>
    </rPh>
    <rPh sb="26" eb="27">
      <t>バライ</t>
    </rPh>
    <rPh sb="28" eb="30">
      <t>ユウビン</t>
    </rPh>
    <rPh sb="30" eb="32">
      <t>カワセ</t>
    </rPh>
    <phoneticPr fontId="7"/>
  </si>
  <si>
    <t>５：隔地払（郵便電信）　　８：納付書による支払</t>
    <rPh sb="2" eb="4">
      <t>カクチ</t>
    </rPh>
    <rPh sb="4" eb="5">
      <t>バライ</t>
    </rPh>
    <rPh sb="6" eb="8">
      <t>ユウビン</t>
    </rPh>
    <rPh sb="8" eb="10">
      <t>デンシン</t>
    </rPh>
    <rPh sb="15" eb="18">
      <t>ノウフショ</t>
    </rPh>
    <rPh sb="21" eb="23">
      <t>シハライ</t>
    </rPh>
    <phoneticPr fontId="7"/>
  </si>
  <si>
    <t>預金種目</t>
    <rPh sb="0" eb="2">
      <t>ヨキン</t>
    </rPh>
    <rPh sb="2" eb="4">
      <t>シュモク</t>
    </rPh>
    <phoneticPr fontId="7"/>
  </si>
  <si>
    <t>金融機関名</t>
    <rPh sb="0" eb="2">
      <t>キンユウ</t>
    </rPh>
    <rPh sb="2" eb="4">
      <t>キカン</t>
    </rPh>
    <rPh sb="4" eb="5">
      <t>メイ</t>
    </rPh>
    <phoneticPr fontId="7"/>
  </si>
  <si>
    <t>銀行</t>
    <rPh sb="0" eb="2">
      <t>ギンコウ</t>
    </rPh>
    <phoneticPr fontId="7"/>
  </si>
  <si>
    <t>支店</t>
    <rPh sb="0" eb="2">
      <t>シテン</t>
    </rPh>
    <phoneticPr fontId="7"/>
  </si>
  <si>
    <t>店番</t>
    <rPh sb="0" eb="2">
      <t>ミセバン</t>
    </rPh>
    <phoneticPr fontId="7"/>
  </si>
  <si>
    <t>口座番号</t>
    <rPh sb="0" eb="2">
      <t>コウザ</t>
    </rPh>
    <rPh sb="2" eb="4">
      <t>バンゴウ</t>
    </rPh>
    <phoneticPr fontId="7"/>
  </si>
  <si>
    <t>口座名義人</t>
    <rPh sb="0" eb="2">
      <t>コウザ</t>
    </rPh>
    <rPh sb="2" eb="5">
      <t>メイギニン</t>
    </rPh>
    <phoneticPr fontId="7"/>
  </si>
  <si>
    <t>前払保証を受ける口座を設ける必要がある場合のみ記入</t>
    <rPh sb="0" eb="1">
      <t>マエ</t>
    </rPh>
    <rPh sb="1" eb="2">
      <t>ハラ</t>
    </rPh>
    <rPh sb="2" eb="4">
      <t>ホショウ</t>
    </rPh>
    <rPh sb="5" eb="6">
      <t>ウ</t>
    </rPh>
    <rPh sb="8" eb="10">
      <t>コウザ</t>
    </rPh>
    <rPh sb="11" eb="12">
      <t>モウ</t>
    </rPh>
    <rPh sb="14" eb="16">
      <t>ヒツヨウ</t>
    </rPh>
    <rPh sb="19" eb="21">
      <t>バアイ</t>
    </rPh>
    <rPh sb="23" eb="25">
      <t>キニュウ</t>
    </rPh>
    <phoneticPr fontId="7"/>
  </si>
  <si>
    <t>店　　番</t>
    <rPh sb="0" eb="1">
      <t>ミセ</t>
    </rPh>
    <rPh sb="3" eb="4">
      <t>バン</t>
    </rPh>
    <phoneticPr fontId="7"/>
  </si>
  <si>
    <t>上記のとおり申請します。　　　　　　　　　　　　　　　</t>
    <rPh sb="0" eb="2">
      <t>ジョウキ</t>
    </rPh>
    <rPh sb="6" eb="8">
      <t>シンセイ</t>
    </rPh>
    <phoneticPr fontId="7"/>
  </si>
  <si>
    <t>沖縄県知事　殿</t>
    <rPh sb="0" eb="3">
      <t>オキナワケン</t>
    </rPh>
    <rPh sb="3" eb="5">
      <t>チジ</t>
    </rPh>
    <rPh sb="6" eb="7">
      <t>ドノ</t>
    </rPh>
    <phoneticPr fontId="7"/>
  </si>
  <si>
    <t>住所　</t>
    <rPh sb="0" eb="2">
      <t>ジュウショ</t>
    </rPh>
    <phoneticPr fontId="7"/>
  </si>
  <si>
    <t>氏名　</t>
    <rPh sb="0" eb="2">
      <t>シメイ</t>
    </rPh>
    <phoneticPr fontId="7"/>
  </si>
  <si>
    <r>
      <t>※口座名義人の名前を確認できる</t>
    </r>
    <r>
      <rPr>
        <sz val="11"/>
        <color rgb="FFFF0000"/>
        <rFont val="ＭＳ Ｐ明朝"/>
        <family val="1"/>
        <charset val="128"/>
      </rPr>
      <t>通帳の写しを添付</t>
    </r>
    <r>
      <rPr>
        <sz val="11"/>
        <color theme="1"/>
        <rFont val="ＭＳ Ｐ明朝"/>
        <family val="1"/>
        <charset val="128"/>
      </rPr>
      <t>すること。</t>
    </r>
    <rPh sb="1" eb="3">
      <t>コウザ</t>
    </rPh>
    <rPh sb="3" eb="6">
      <t>メイギニン</t>
    </rPh>
    <rPh sb="7" eb="9">
      <t>ナマエ</t>
    </rPh>
    <rPh sb="10" eb="12">
      <t>カクニン</t>
    </rPh>
    <rPh sb="15" eb="17">
      <t>ツウチョウ</t>
    </rPh>
    <rPh sb="18" eb="19">
      <t>ウツ</t>
    </rPh>
    <rPh sb="21" eb="23">
      <t>テンプ</t>
    </rPh>
    <phoneticPr fontId="7"/>
  </si>
  <si>
    <t>※過年度に本事業にて口座登録済みの場合、提出不要。</t>
    <rPh sb="1" eb="4">
      <t>カネンド</t>
    </rPh>
    <rPh sb="5" eb="6">
      <t>ホン</t>
    </rPh>
    <rPh sb="6" eb="8">
      <t>ジギョウ</t>
    </rPh>
    <rPh sb="10" eb="12">
      <t>コウザ</t>
    </rPh>
    <rPh sb="12" eb="14">
      <t>トウロク</t>
    </rPh>
    <rPh sb="14" eb="15">
      <t>ズ</t>
    </rPh>
    <rPh sb="17" eb="19">
      <t>バアイ</t>
    </rPh>
    <rPh sb="20" eb="22">
      <t>テイシュツ</t>
    </rPh>
    <rPh sb="22" eb="24">
      <t>フヨウ</t>
    </rPh>
    <phoneticPr fontId="7"/>
  </si>
  <si>
    <t>別紙　２</t>
    <rPh sb="0" eb="2">
      <t>ベッシ</t>
    </rPh>
    <phoneticPr fontId="7"/>
  </si>
  <si>
    <t>会社概要</t>
    <rPh sb="0" eb="2">
      <t>カイシャ</t>
    </rPh>
    <rPh sb="2" eb="4">
      <t>ガイヨウ</t>
    </rPh>
    <phoneticPr fontId="7"/>
  </si>
  <si>
    <t>代表の役職及び氏名</t>
    <rPh sb="0" eb="2">
      <t>ダイヒョウ</t>
    </rPh>
    <rPh sb="3" eb="5">
      <t>ヤクショク</t>
    </rPh>
    <rPh sb="5" eb="6">
      <t>オヨ</t>
    </rPh>
    <rPh sb="7" eb="9">
      <t>シメイ</t>
    </rPh>
    <phoneticPr fontId="7"/>
  </si>
  <si>
    <t>本社所在地</t>
    <rPh sb="0" eb="2">
      <t>ホンシャ</t>
    </rPh>
    <rPh sb="2" eb="5">
      <t>ショザイチ</t>
    </rPh>
    <phoneticPr fontId="7"/>
  </si>
  <si>
    <t>会社成立年月日</t>
    <rPh sb="0" eb="2">
      <t>カイシャ</t>
    </rPh>
    <rPh sb="2" eb="4">
      <t>セイリツ</t>
    </rPh>
    <rPh sb="4" eb="7">
      <t>ネンガッピ</t>
    </rPh>
    <phoneticPr fontId="7"/>
  </si>
  <si>
    <t>申請担当者</t>
    <rPh sb="0" eb="2">
      <t>シンセイ</t>
    </rPh>
    <rPh sb="2" eb="5">
      <t>タントウシャ</t>
    </rPh>
    <phoneticPr fontId="7"/>
  </si>
  <si>
    <t>電話番号、ＦＡＸ</t>
    <rPh sb="0" eb="2">
      <t>デンワ</t>
    </rPh>
    <rPh sb="2" eb="4">
      <t>バンゴウ</t>
    </rPh>
    <phoneticPr fontId="7"/>
  </si>
  <si>
    <t>メールアドレス</t>
  </si>
  <si>
    <t>自社ウェブサイト</t>
    <rPh sb="0" eb="2">
      <t>ジシャ</t>
    </rPh>
    <phoneticPr fontId="7"/>
  </si>
  <si>
    <t>事業概要</t>
    <rPh sb="0" eb="2">
      <t>ジギョウ</t>
    </rPh>
    <rPh sb="2" eb="4">
      <t>ガイヨウ</t>
    </rPh>
    <phoneticPr fontId="7"/>
  </si>
  <si>
    <t>前期の売上高（決算期）</t>
    <rPh sb="0" eb="2">
      <t>ゼンキ</t>
    </rPh>
    <rPh sb="3" eb="5">
      <t>ウリア</t>
    </rPh>
    <rPh sb="5" eb="6">
      <t>タカ</t>
    </rPh>
    <rPh sb="7" eb="10">
      <t>ケッサンキ</t>
    </rPh>
    <phoneticPr fontId="7"/>
  </si>
  <si>
    <t>輸出実績（金額）</t>
    <rPh sb="0" eb="2">
      <t>ユシュツ</t>
    </rPh>
    <rPh sb="2" eb="4">
      <t>ジッセキ</t>
    </rPh>
    <rPh sb="5" eb="7">
      <t>キンガク</t>
    </rPh>
    <phoneticPr fontId="7"/>
  </si>
  <si>
    <t>前期</t>
    <rPh sb="0" eb="2">
      <t>ゼンキ</t>
    </rPh>
    <phoneticPr fontId="7"/>
  </si>
  <si>
    <t>主な輸出国</t>
    <rPh sb="0" eb="1">
      <t>オモ</t>
    </rPh>
    <rPh sb="2" eb="4">
      <t>ユシュツ</t>
    </rPh>
    <rPh sb="4" eb="5">
      <t>コク</t>
    </rPh>
    <phoneticPr fontId="7"/>
  </si>
  <si>
    <t>２期前</t>
    <rPh sb="1" eb="2">
      <t>キ</t>
    </rPh>
    <rPh sb="2" eb="3">
      <t>マエ</t>
    </rPh>
    <phoneticPr fontId="7"/>
  </si>
  <si>
    <t>３期前</t>
    <rPh sb="1" eb="3">
      <t>キマエ</t>
    </rPh>
    <phoneticPr fontId="7"/>
  </si>
  <si>
    <t>海外展開のビジョンと実現に向けた具体的方策</t>
    <rPh sb="0" eb="2">
      <t>カイガイ</t>
    </rPh>
    <rPh sb="2" eb="4">
      <t>テンカイ</t>
    </rPh>
    <rPh sb="10" eb="12">
      <t>ジツゲン</t>
    </rPh>
    <rPh sb="13" eb="14">
      <t>ム</t>
    </rPh>
    <rPh sb="16" eb="19">
      <t>グタイテキ</t>
    </rPh>
    <rPh sb="19" eb="21">
      <t>ホウサク</t>
    </rPh>
    <phoneticPr fontId="7"/>
  </si>
  <si>
    <t>別紙　３</t>
    <rPh sb="0" eb="2">
      <t>ベッシ</t>
    </rPh>
    <phoneticPr fontId="7"/>
  </si>
  <si>
    <t>主要ターゲット層</t>
    <rPh sb="0" eb="2">
      <t>シュヨウ</t>
    </rPh>
    <rPh sb="7" eb="8">
      <t>ソウ</t>
    </rPh>
    <phoneticPr fontId="7"/>
  </si>
  <si>
    <t>活動の目的・概要</t>
    <rPh sb="0" eb="2">
      <t>カツドウ</t>
    </rPh>
    <rPh sb="3" eb="5">
      <t>モクテキ</t>
    </rPh>
    <rPh sb="6" eb="8">
      <t>ガイヨウ</t>
    </rPh>
    <phoneticPr fontId="7"/>
  </si>
  <si>
    <t>実施期間</t>
    <rPh sb="0" eb="2">
      <t>ジッシ</t>
    </rPh>
    <rPh sb="2" eb="4">
      <t>キカン</t>
    </rPh>
    <phoneticPr fontId="7"/>
  </si>
  <si>
    <t>実施項目</t>
    <rPh sb="0" eb="2">
      <t>ジッシ</t>
    </rPh>
    <rPh sb="2" eb="4">
      <t>コウモク</t>
    </rPh>
    <phoneticPr fontId="7"/>
  </si>
  <si>
    <t>メーカー名称</t>
    <rPh sb="4" eb="6">
      <t>メイショウ</t>
    </rPh>
    <phoneticPr fontId="7"/>
  </si>
  <si>
    <t>商品名</t>
    <rPh sb="0" eb="3">
      <t>ショウヒンメイ</t>
    </rPh>
    <phoneticPr fontId="7"/>
  </si>
  <si>
    <t>収支計算書</t>
    <rPh sb="0" eb="2">
      <t>シュウシ</t>
    </rPh>
    <rPh sb="2" eb="5">
      <t>ケイサンショ</t>
    </rPh>
    <phoneticPr fontId="7"/>
  </si>
  <si>
    <t>１．収入の部</t>
    <rPh sb="2" eb="4">
      <t>シュウニュウ</t>
    </rPh>
    <rPh sb="5" eb="6">
      <t>ブ</t>
    </rPh>
    <phoneticPr fontId="7"/>
  </si>
  <si>
    <t>負担区分</t>
    <rPh sb="0" eb="2">
      <t>フタン</t>
    </rPh>
    <rPh sb="2" eb="4">
      <t>クブン</t>
    </rPh>
    <phoneticPr fontId="7"/>
  </si>
  <si>
    <t>予算額</t>
    <rPh sb="0" eb="3">
      <t>ヨサンガク</t>
    </rPh>
    <phoneticPr fontId="7"/>
  </si>
  <si>
    <t>実績額</t>
    <rPh sb="0" eb="3">
      <t>ジッセキガク</t>
    </rPh>
    <phoneticPr fontId="7"/>
  </si>
  <si>
    <t>１　補助金</t>
    <rPh sb="2" eb="5">
      <t>ホジョキン</t>
    </rPh>
    <phoneticPr fontId="7"/>
  </si>
  <si>
    <t>円</t>
    <rPh sb="0" eb="1">
      <t>エン</t>
    </rPh>
    <phoneticPr fontId="7"/>
  </si>
  <si>
    <t>２　補助事業者負担分</t>
    <rPh sb="2" eb="4">
      <t>ホジョ</t>
    </rPh>
    <rPh sb="4" eb="6">
      <t>ジギョウ</t>
    </rPh>
    <rPh sb="6" eb="7">
      <t>シャ</t>
    </rPh>
    <rPh sb="7" eb="10">
      <t>フタンブン</t>
    </rPh>
    <phoneticPr fontId="7"/>
  </si>
  <si>
    <t>３　その他</t>
    <rPh sb="4" eb="5">
      <t>タ</t>
    </rPh>
    <phoneticPr fontId="7"/>
  </si>
  <si>
    <t>（　　　　　　　　　　　　　）</t>
    <phoneticPr fontId="7"/>
  </si>
  <si>
    <t>事業費合計</t>
    <rPh sb="0" eb="2">
      <t>ジギョウ</t>
    </rPh>
    <rPh sb="2" eb="3">
      <t>ヒ</t>
    </rPh>
    <rPh sb="3" eb="5">
      <t>ゴウケイ</t>
    </rPh>
    <phoneticPr fontId="7"/>
  </si>
  <si>
    <t>２．支出の部</t>
    <rPh sb="2" eb="4">
      <t>シシュツ</t>
    </rPh>
    <rPh sb="5" eb="6">
      <t>ブ</t>
    </rPh>
    <phoneticPr fontId="7"/>
  </si>
  <si>
    <t>補助対象事業</t>
    <rPh sb="0" eb="2">
      <t>ホジョ</t>
    </rPh>
    <rPh sb="2" eb="4">
      <t>タイショウ</t>
    </rPh>
    <rPh sb="4" eb="6">
      <t>ジギョウ</t>
    </rPh>
    <phoneticPr fontId="7"/>
  </si>
  <si>
    <t>申請額</t>
    <rPh sb="0" eb="2">
      <t>シンセイ</t>
    </rPh>
    <rPh sb="2" eb="3">
      <t>ガク</t>
    </rPh>
    <phoneticPr fontId="7"/>
  </si>
  <si>
    <t>補助額</t>
    <rPh sb="0" eb="3">
      <t>ホジョガク</t>
    </rPh>
    <phoneticPr fontId="7"/>
  </si>
  <si>
    <t>事業費合計</t>
    <rPh sb="0" eb="3">
      <t>ジギョウヒ</t>
    </rPh>
    <rPh sb="3" eb="5">
      <t>ゴウケイ</t>
    </rPh>
    <phoneticPr fontId="7"/>
  </si>
  <si>
    <t>・　交付申請時には収入の部の予算額、支出の部の申請額のみ入力し、実績額は空欄とすること。</t>
    <rPh sb="2" eb="4">
      <t>コウフ</t>
    </rPh>
    <rPh sb="4" eb="6">
      <t>シンセイ</t>
    </rPh>
    <rPh sb="6" eb="7">
      <t>ジ</t>
    </rPh>
    <rPh sb="9" eb="11">
      <t>シュウニュウ</t>
    </rPh>
    <rPh sb="12" eb="13">
      <t>ブ</t>
    </rPh>
    <rPh sb="14" eb="16">
      <t>ヨサン</t>
    </rPh>
    <rPh sb="16" eb="17">
      <t>ガク</t>
    </rPh>
    <rPh sb="18" eb="20">
      <t>シシュツ</t>
    </rPh>
    <rPh sb="21" eb="22">
      <t>ブ</t>
    </rPh>
    <rPh sb="23" eb="26">
      <t>シンセイガク</t>
    </rPh>
    <rPh sb="28" eb="30">
      <t>ニュウリョク</t>
    </rPh>
    <rPh sb="32" eb="35">
      <t>ジッセキガク</t>
    </rPh>
    <rPh sb="36" eb="38">
      <t>クウラン</t>
    </rPh>
    <phoneticPr fontId="7"/>
  </si>
  <si>
    <t>・　実績報告時には、上記に加えて収入の部の実績額、支出の部の実績額も入力すること。</t>
    <rPh sb="2" eb="4">
      <t>ジッセキ</t>
    </rPh>
    <rPh sb="4" eb="6">
      <t>ホウコク</t>
    </rPh>
    <rPh sb="6" eb="7">
      <t>ジ</t>
    </rPh>
    <rPh sb="10" eb="12">
      <t>ジョウキ</t>
    </rPh>
    <rPh sb="13" eb="14">
      <t>クワ</t>
    </rPh>
    <rPh sb="16" eb="18">
      <t>シュウニュウ</t>
    </rPh>
    <rPh sb="19" eb="20">
      <t>ブ</t>
    </rPh>
    <rPh sb="21" eb="23">
      <t>ジッセキ</t>
    </rPh>
    <rPh sb="23" eb="24">
      <t>ガク</t>
    </rPh>
    <rPh sb="25" eb="27">
      <t>シシュツ</t>
    </rPh>
    <rPh sb="28" eb="29">
      <t>ブ</t>
    </rPh>
    <rPh sb="30" eb="33">
      <t>ジッセキガク</t>
    </rPh>
    <rPh sb="34" eb="36">
      <t>ニュウリョク</t>
    </rPh>
    <phoneticPr fontId="7"/>
  </si>
  <si>
    <t>・　収入の部の「その他」の括弧内には、具体的な収入経費の名称を記載すること（例：参加企業負担金）</t>
    <rPh sb="2" eb="4">
      <t>シュウニュウ</t>
    </rPh>
    <rPh sb="5" eb="6">
      <t>ブ</t>
    </rPh>
    <rPh sb="10" eb="11">
      <t>タ</t>
    </rPh>
    <rPh sb="13" eb="15">
      <t>カッコ</t>
    </rPh>
    <rPh sb="15" eb="16">
      <t>ナイ</t>
    </rPh>
    <rPh sb="19" eb="22">
      <t>グタイテキ</t>
    </rPh>
    <rPh sb="23" eb="25">
      <t>シュウニュウ</t>
    </rPh>
    <rPh sb="25" eb="27">
      <t>ケイヒ</t>
    </rPh>
    <rPh sb="28" eb="30">
      <t>メイショウ</t>
    </rPh>
    <rPh sb="31" eb="33">
      <t>キサイ</t>
    </rPh>
    <rPh sb="38" eb="39">
      <t>レイ</t>
    </rPh>
    <rPh sb="40" eb="42">
      <t>サンカ</t>
    </rPh>
    <rPh sb="42" eb="44">
      <t>キギョウ</t>
    </rPh>
    <rPh sb="44" eb="47">
      <t>フタンキン</t>
    </rPh>
    <phoneticPr fontId="7"/>
  </si>
  <si>
    <t>・　詳細な内訳は、別添収支計算内訳に入力すること。</t>
    <rPh sb="2" eb="4">
      <t>ショウサイ</t>
    </rPh>
    <rPh sb="5" eb="7">
      <t>ウチワケ</t>
    </rPh>
    <rPh sb="9" eb="11">
      <t>ベッテン</t>
    </rPh>
    <rPh sb="11" eb="13">
      <t>シュウシ</t>
    </rPh>
    <rPh sb="13" eb="15">
      <t>ケイサン</t>
    </rPh>
    <rPh sb="15" eb="17">
      <t>ウチワケ</t>
    </rPh>
    <rPh sb="18" eb="20">
      <t>ニュウリョク</t>
    </rPh>
    <phoneticPr fontId="7"/>
  </si>
  <si>
    <t>科目</t>
    <rPh sb="0" eb="2">
      <t>ｶﾓｸ</t>
    </rPh>
    <phoneticPr fontId="15" type="noConversion"/>
  </si>
  <si>
    <t>帳票
番号</t>
    <rPh sb="0" eb="2">
      <t>チョウヒョウ</t>
    </rPh>
    <rPh sb="3" eb="5">
      <t>バンゴウ</t>
    </rPh>
    <phoneticPr fontId="7"/>
  </si>
  <si>
    <t>A 単価</t>
    <rPh sb="2" eb="4">
      <t>ﾀﾝｶ</t>
    </rPh>
    <phoneticPr fontId="15" type="noConversion"/>
  </si>
  <si>
    <t>B 数量</t>
    <rPh sb="2" eb="4">
      <t>スウリョウ</t>
    </rPh>
    <phoneticPr fontId="16"/>
  </si>
  <si>
    <t>通貨</t>
    <rPh sb="0" eb="2">
      <t>ツウカ</t>
    </rPh>
    <phoneticPr fontId="7"/>
  </si>
  <si>
    <t>D レート
(円）</t>
    <rPh sb="7" eb="8">
      <t>ｴﾝ</t>
    </rPh>
    <phoneticPr fontId="15" type="noConversion"/>
  </si>
  <si>
    <t>E 合計
（円・税抜）</t>
    <rPh sb="2" eb="4">
      <t>ゴウケイ</t>
    </rPh>
    <rPh sb="6" eb="7">
      <t>エン</t>
    </rPh>
    <rPh sb="8" eb="10">
      <t>ゼイヌキ</t>
    </rPh>
    <phoneticPr fontId="7"/>
  </si>
  <si>
    <t>F 実費合計
（円・税込）</t>
    <rPh sb="2" eb="4">
      <t>ジッピ</t>
    </rPh>
    <rPh sb="4" eb="6">
      <t>ゴウケイ</t>
    </rPh>
    <rPh sb="8" eb="9">
      <t>エン</t>
    </rPh>
    <rPh sb="10" eb="12">
      <t>ゼイコミ</t>
    </rPh>
    <phoneticPr fontId="7"/>
  </si>
  <si>
    <t>G 補助金基礎額
（円）</t>
    <rPh sb="2" eb="5">
      <t>ホジョキン</t>
    </rPh>
    <rPh sb="5" eb="7">
      <t>キソ</t>
    </rPh>
    <rPh sb="7" eb="8">
      <t>ガク</t>
    </rPh>
    <rPh sb="10" eb="11">
      <t>エン</t>
    </rPh>
    <phoneticPr fontId="7"/>
  </si>
  <si>
    <t>①</t>
    <phoneticPr fontId="7"/>
  </si>
  <si>
    <t>②</t>
    <phoneticPr fontId="7"/>
  </si>
  <si>
    <t>⑥</t>
    <phoneticPr fontId="7"/>
  </si>
  <si>
    <t>⑦</t>
    <phoneticPr fontId="7"/>
  </si>
  <si>
    <t>計</t>
    <rPh sb="0" eb="1">
      <t>ケイ</t>
    </rPh>
    <phoneticPr fontId="7"/>
  </si>
  <si>
    <t>・各費用を確認できるエビデンスを添付して番号を付し、「帳票番号」欄には、その番号を入力すること。</t>
    <rPh sb="1" eb="2">
      <t>カク</t>
    </rPh>
    <rPh sb="2" eb="4">
      <t>ヒヨウ</t>
    </rPh>
    <rPh sb="5" eb="7">
      <t>カクニン</t>
    </rPh>
    <rPh sb="16" eb="18">
      <t>テンプ</t>
    </rPh>
    <rPh sb="20" eb="22">
      <t>バンゴウ</t>
    </rPh>
    <rPh sb="23" eb="24">
      <t>フ</t>
    </rPh>
    <rPh sb="27" eb="29">
      <t>チョウヒョウ</t>
    </rPh>
    <rPh sb="29" eb="31">
      <t>バンゴウ</t>
    </rPh>
    <rPh sb="32" eb="33">
      <t>ラン</t>
    </rPh>
    <rPh sb="38" eb="40">
      <t>バンゴウ</t>
    </rPh>
    <rPh sb="41" eb="43">
      <t>ニュウリョク</t>
    </rPh>
    <phoneticPr fontId="7"/>
  </si>
  <si>
    <t>・Ａ、Ｃは現地通貨で支払った場合、現地通貨にて金額を入力し、D欄にそのレートを入力すること。</t>
    <rPh sb="5" eb="7">
      <t>ゲンチ</t>
    </rPh>
    <rPh sb="7" eb="9">
      <t>ツウカ</t>
    </rPh>
    <rPh sb="10" eb="12">
      <t>シハラ</t>
    </rPh>
    <rPh sb="14" eb="16">
      <t>バアイ</t>
    </rPh>
    <rPh sb="17" eb="19">
      <t>ゲンチ</t>
    </rPh>
    <rPh sb="19" eb="21">
      <t>ツウカ</t>
    </rPh>
    <rPh sb="23" eb="25">
      <t>キンガク</t>
    </rPh>
    <rPh sb="26" eb="28">
      <t>ニュウリョク</t>
    </rPh>
    <rPh sb="31" eb="32">
      <t>ラン</t>
    </rPh>
    <rPh sb="39" eb="41">
      <t>ニュウリョク</t>
    </rPh>
    <phoneticPr fontId="7"/>
  </si>
  <si>
    <t>・Ａ、Ｃを日本円で支払った場合、Ｄのレートは１円と入力すること（この場合、Ｃ＝Ｅとなる）</t>
    <rPh sb="5" eb="8">
      <t>ニホンエン</t>
    </rPh>
    <rPh sb="9" eb="11">
      <t>シハラ</t>
    </rPh>
    <rPh sb="13" eb="15">
      <t>バアイ</t>
    </rPh>
    <rPh sb="23" eb="24">
      <t>エン</t>
    </rPh>
    <rPh sb="25" eb="27">
      <t>ニュウリョク</t>
    </rPh>
    <rPh sb="34" eb="36">
      <t>バアイ</t>
    </rPh>
    <phoneticPr fontId="7"/>
  </si>
  <si>
    <t>・Ｆの実費合計は税込金額を記入する。現地通貨で支払った場合は、E = Fとなる。</t>
    <rPh sb="3" eb="5">
      <t>ジッピ</t>
    </rPh>
    <rPh sb="5" eb="7">
      <t>ゴウケイ</t>
    </rPh>
    <rPh sb="8" eb="10">
      <t>ゼイコミ</t>
    </rPh>
    <rPh sb="10" eb="12">
      <t>キンガク</t>
    </rPh>
    <rPh sb="13" eb="15">
      <t>キニュウ</t>
    </rPh>
    <rPh sb="18" eb="20">
      <t>ゲンチ</t>
    </rPh>
    <rPh sb="20" eb="22">
      <t>ツウカ</t>
    </rPh>
    <rPh sb="23" eb="25">
      <t>シハラ</t>
    </rPh>
    <rPh sb="27" eb="29">
      <t>バアイ</t>
    </rPh>
    <phoneticPr fontId="7"/>
  </si>
  <si>
    <t>F 実費合計</t>
    <rPh sb="2" eb="4">
      <t>ジッピ</t>
    </rPh>
    <rPh sb="4" eb="6">
      <t>ゴウケイ</t>
    </rPh>
    <phoneticPr fontId="7"/>
  </si>
  <si>
    <t>G 補助金基礎額</t>
    <rPh sb="2" eb="5">
      <t>ホジョキン</t>
    </rPh>
    <rPh sb="5" eb="7">
      <t>キソ</t>
    </rPh>
    <rPh sb="7" eb="8">
      <t>ガク</t>
    </rPh>
    <phoneticPr fontId="7"/>
  </si>
  <si>
    <t>交付を受けようとする補助金</t>
    <rPh sb="0" eb="2">
      <t>コウフ</t>
    </rPh>
    <rPh sb="3" eb="4">
      <t>ウ</t>
    </rPh>
    <rPh sb="10" eb="13">
      <t>ホジョキン</t>
    </rPh>
    <phoneticPr fontId="7"/>
  </si>
  <si>
    <t>※補助金合計額は税抜金額から千円未満を切り捨てた額</t>
    <rPh sb="1" eb="4">
      <t>ホジョキン</t>
    </rPh>
    <rPh sb="4" eb="7">
      <t>ゴウケイガク</t>
    </rPh>
    <rPh sb="8" eb="10">
      <t>ゼイヌ</t>
    </rPh>
    <rPh sb="10" eb="12">
      <t>キンガク</t>
    </rPh>
    <rPh sb="14" eb="16">
      <t>センエン</t>
    </rPh>
    <rPh sb="16" eb="18">
      <t>ミマン</t>
    </rPh>
    <rPh sb="19" eb="20">
      <t>キ</t>
    </rPh>
    <rPh sb="21" eb="22">
      <t>ス</t>
    </rPh>
    <rPh sb="24" eb="25">
      <t>ガク</t>
    </rPh>
    <phoneticPr fontId="7"/>
  </si>
  <si>
    <t>別紙　５</t>
    <rPh sb="0" eb="2">
      <t>ベッシ</t>
    </rPh>
    <phoneticPr fontId="7"/>
  </si>
  <si>
    <t>沖縄県及び支援機関への要望</t>
    <rPh sb="0" eb="3">
      <t>オキナワケン</t>
    </rPh>
    <rPh sb="3" eb="4">
      <t>オヨ</t>
    </rPh>
    <rPh sb="5" eb="7">
      <t>シエン</t>
    </rPh>
    <rPh sb="7" eb="9">
      <t>キカン</t>
    </rPh>
    <rPh sb="11" eb="13">
      <t>ヨウボウ</t>
    </rPh>
    <phoneticPr fontId="7"/>
  </si>
  <si>
    <t>※補助金申請項目の支払に係る証拠書類を添付すること。（必要書類一覧表参照）</t>
    <rPh sb="1" eb="4">
      <t>ホジョキン</t>
    </rPh>
    <rPh sb="4" eb="6">
      <t>シンセイ</t>
    </rPh>
    <rPh sb="6" eb="8">
      <t>コウモク</t>
    </rPh>
    <rPh sb="9" eb="11">
      <t>シハライ</t>
    </rPh>
    <rPh sb="12" eb="13">
      <t>カカ</t>
    </rPh>
    <rPh sb="14" eb="16">
      <t>ショウコ</t>
    </rPh>
    <rPh sb="16" eb="18">
      <t>ショルイ</t>
    </rPh>
    <rPh sb="19" eb="21">
      <t>テンプ</t>
    </rPh>
    <rPh sb="27" eb="29">
      <t>ヒツヨウ</t>
    </rPh>
    <rPh sb="29" eb="31">
      <t>ショルイ</t>
    </rPh>
    <rPh sb="31" eb="33">
      <t>イチラン</t>
    </rPh>
    <rPh sb="33" eb="34">
      <t>ヒョウ</t>
    </rPh>
    <rPh sb="34" eb="36">
      <t>サンショウ</t>
    </rPh>
    <phoneticPr fontId="7"/>
  </si>
  <si>
    <t>※外国に支払する場合、送金依頼書、着金通知書も添付すること。</t>
    <rPh sb="1" eb="3">
      <t>ガイコク</t>
    </rPh>
    <rPh sb="4" eb="6">
      <t>シハライ</t>
    </rPh>
    <rPh sb="8" eb="10">
      <t>バアイ</t>
    </rPh>
    <rPh sb="11" eb="13">
      <t>ソウキン</t>
    </rPh>
    <rPh sb="13" eb="15">
      <t>イライ</t>
    </rPh>
    <rPh sb="15" eb="16">
      <t>ショ</t>
    </rPh>
    <rPh sb="17" eb="18">
      <t>チャク</t>
    </rPh>
    <rPh sb="18" eb="19">
      <t>キン</t>
    </rPh>
    <rPh sb="19" eb="22">
      <t>ツウチショ</t>
    </rPh>
    <rPh sb="23" eb="25">
      <t>テンプ</t>
    </rPh>
    <phoneticPr fontId="7"/>
  </si>
  <si>
    <t>※支払は報告書提出日以前に、銀行振り込みにより支払すること。</t>
    <rPh sb="1" eb="3">
      <t>シハライ</t>
    </rPh>
    <rPh sb="4" eb="6">
      <t>ホウコク</t>
    </rPh>
    <rPh sb="6" eb="7">
      <t>ショ</t>
    </rPh>
    <rPh sb="7" eb="9">
      <t>テイシュツ</t>
    </rPh>
    <rPh sb="9" eb="10">
      <t>ビ</t>
    </rPh>
    <rPh sb="10" eb="12">
      <t>イゼン</t>
    </rPh>
    <rPh sb="14" eb="15">
      <t>ギン</t>
    </rPh>
    <rPh sb="15" eb="16">
      <t>コウ</t>
    </rPh>
    <rPh sb="16" eb="17">
      <t>フ</t>
    </rPh>
    <rPh sb="18" eb="19">
      <t>コ</t>
    </rPh>
    <rPh sb="23" eb="25">
      <t>シハライ</t>
    </rPh>
    <phoneticPr fontId="7"/>
  </si>
  <si>
    <t>※証拠書類がＡ４用紙の場合は、貼り付けずそのまま提出すること。</t>
    <rPh sb="1" eb="3">
      <t>ショウコ</t>
    </rPh>
    <rPh sb="3" eb="5">
      <t>ショルイ</t>
    </rPh>
    <rPh sb="8" eb="10">
      <t>ヨウシ</t>
    </rPh>
    <rPh sb="11" eb="13">
      <t>バアイ</t>
    </rPh>
    <rPh sb="15" eb="16">
      <t>ハ</t>
    </rPh>
    <rPh sb="17" eb="18">
      <t>ツ</t>
    </rPh>
    <rPh sb="24" eb="26">
      <t>テイシュツ</t>
    </rPh>
    <phoneticPr fontId="7"/>
  </si>
  <si>
    <t>調味料</t>
  </si>
  <si>
    <t>その他</t>
    <rPh sb="2" eb="3">
      <t>タ</t>
    </rPh>
    <phoneticPr fontId="7"/>
  </si>
  <si>
    <t>交付決定額</t>
    <rPh sb="0" eb="2">
      <t>コウフ</t>
    </rPh>
    <rPh sb="2" eb="4">
      <t>ケッテイ</t>
    </rPh>
    <rPh sb="4" eb="5">
      <t>ガク</t>
    </rPh>
    <phoneticPr fontId="7"/>
  </si>
  <si>
    <t>精算額</t>
    <rPh sb="0" eb="3">
      <t>セイサンガク</t>
    </rPh>
    <phoneticPr fontId="7"/>
  </si>
  <si>
    <t>３　添付資料</t>
  </si>
  <si>
    <t>４　担当者名及び連絡先</t>
  </si>
  <si>
    <t>　⑵　連　絡　先：</t>
  </si>
  <si>
    <t>　⑶　メールアドレス：</t>
  </si>
  <si>
    <t>　　　　２　履歴事項証明書の写し、企画書、行程表等を添付すること。</t>
  </si>
  <si>
    <t>　　　　３　不要の文字をまっ消して使うこと。</t>
  </si>
  <si>
    <t>別記様式第１号（第６条第１項関係）</t>
    <phoneticPr fontId="7"/>
  </si>
  <si>
    <t>事業者の住所</t>
    <phoneticPr fontId="7"/>
  </si>
  <si>
    <t>事業者名</t>
    <phoneticPr fontId="7"/>
  </si>
  <si>
    <t>２　交付を受けようとする補助金の額　金</t>
    <phoneticPr fontId="7"/>
  </si>
  <si>
    <t>　沖縄県知事　殿</t>
    <phoneticPr fontId="7"/>
  </si>
  <si>
    <t>　　別紙のとおり</t>
    <phoneticPr fontId="7"/>
  </si>
  <si>
    <t>記</t>
    <phoneticPr fontId="7"/>
  </si>
  <si>
    <t>代表者</t>
    <phoneticPr fontId="7"/>
  </si>
  <si>
    <t>　⑴　役職・氏名：</t>
    <phoneticPr fontId="7"/>
  </si>
  <si>
    <t>１　変更の内容</t>
    <rPh sb="2" eb="4">
      <t>ヘンコウ</t>
    </rPh>
    <rPh sb="5" eb="7">
      <t>ナイヨウ</t>
    </rPh>
    <phoneticPr fontId="7"/>
  </si>
  <si>
    <t>２　変更の理由</t>
    <rPh sb="2" eb="4">
      <t>ヘンコウ</t>
    </rPh>
    <rPh sb="5" eb="7">
      <t>リユウ</t>
    </rPh>
    <phoneticPr fontId="7"/>
  </si>
  <si>
    <t>別記様式第６号（第９条第４項関係）</t>
    <phoneticPr fontId="7"/>
  </si>
  <si>
    <t>１　中止（廃止）の内容</t>
    <rPh sb="2" eb="4">
      <t>チュウシ</t>
    </rPh>
    <rPh sb="5" eb="7">
      <t>ハイシ</t>
    </rPh>
    <rPh sb="9" eb="11">
      <t>ナイヨウ</t>
    </rPh>
    <phoneticPr fontId="7"/>
  </si>
  <si>
    <t>２　中止の期間（廃止の時期）</t>
    <rPh sb="2" eb="4">
      <t>チュウシ</t>
    </rPh>
    <rPh sb="5" eb="7">
      <t>キカン</t>
    </rPh>
    <rPh sb="8" eb="10">
      <t>ハイシ</t>
    </rPh>
    <rPh sb="11" eb="13">
      <t>ジキ</t>
    </rPh>
    <phoneticPr fontId="7"/>
  </si>
  <si>
    <t>　　　　２　不要の文字をまっ消して使うこと。</t>
    <phoneticPr fontId="7"/>
  </si>
  <si>
    <t>２　事業の成果　別添事業成果報告書のとおり</t>
    <phoneticPr fontId="7"/>
  </si>
  <si>
    <t>４　添付書類</t>
    <phoneticPr fontId="7"/>
  </si>
  <si>
    <t>（振込口座）</t>
    <phoneticPr fontId="7"/>
  </si>
  <si>
    <t>金融機関名</t>
    <phoneticPr fontId="7"/>
  </si>
  <si>
    <t>支店名</t>
    <phoneticPr fontId="7"/>
  </si>
  <si>
    <t>預金の種類</t>
    <phoneticPr fontId="7"/>
  </si>
  <si>
    <t>口座番号</t>
    <phoneticPr fontId="7"/>
  </si>
  <si>
    <t>口座名義人</t>
    <phoneticPr fontId="7"/>
  </si>
  <si>
    <t>　　令和　年　月　日～令和　年　月　日</t>
  </si>
  <si>
    <t>　　　　２　変更の理由たる事実を明らかにする書類を添付すること。</t>
    <rPh sb="6" eb="8">
      <t>ヘンコウ</t>
    </rPh>
    <rPh sb="9" eb="11">
      <t>リユウ</t>
    </rPh>
    <rPh sb="13" eb="15">
      <t>ジジツ</t>
    </rPh>
    <rPh sb="16" eb="17">
      <t>アキ</t>
    </rPh>
    <rPh sb="22" eb="24">
      <t>ショルイ</t>
    </rPh>
    <rPh sb="25" eb="27">
      <t>テンプ</t>
    </rPh>
    <phoneticPr fontId="7"/>
  </si>
  <si>
    <t>　　　　３　新旧対照表を添付すること。</t>
    <rPh sb="6" eb="8">
      <t>シンキュウ</t>
    </rPh>
    <rPh sb="8" eb="11">
      <t>タイショウヒョウ</t>
    </rPh>
    <rPh sb="12" eb="14">
      <t>テンプ</t>
    </rPh>
    <phoneticPr fontId="7"/>
  </si>
  <si>
    <t>（備考）１　用紙の大きさは、日本工業規格Ａ列４とする。</t>
  </si>
  <si>
    <t>（備考）１　用紙の大きさは、日本工業規格Ａ列４とする。</t>
    <phoneticPr fontId="7"/>
  </si>
  <si>
    <t>３　交付決定の額及びその精算額</t>
    <phoneticPr fontId="7"/>
  </si>
  <si>
    <t>精算額</t>
    <phoneticPr fontId="7"/>
  </si>
  <si>
    <t>差し引き</t>
    <phoneticPr fontId="7"/>
  </si>
  <si>
    <t>別記様式第11号（第14条第２項関係）</t>
    <phoneticPr fontId="7"/>
  </si>
  <si>
    <t>補助対象事業</t>
    <phoneticPr fontId="7"/>
  </si>
  <si>
    <t>額の確定額</t>
    <phoneticPr fontId="7"/>
  </si>
  <si>
    <t>請求額</t>
    <phoneticPr fontId="7"/>
  </si>
  <si>
    <t>１　事業の実施期間</t>
    <rPh sb="5" eb="7">
      <t>ジッシ</t>
    </rPh>
    <rPh sb="7" eb="9">
      <t>キカン</t>
    </rPh>
    <phoneticPr fontId="7"/>
  </si>
  <si>
    <t>沖縄県暴力団排除条例
第２条　この条例において、次の各号に掲げる用語の意義は、それぞれ当該各号に定めるところによる。
  (１)　暴力団　暴力団員による不当な行為の防止等に関する法律（平成３年法律  第77号。以下「法」とい
　　　う。）第２条第２号に規定する暴力団をいう。
  (２)　暴力団員　法第２条第６号に規定する暴力団員をいう。
暴力団員による不当な行為の防止等に関する法律
第二条　この法律において、次の各号に掲げる用語の意義は、それぞれ当該各号に定めるところによる。
　二　暴力団　その団体の構成員（その団体の構成団体の構成員を含む。）が集団的に又は常習的に暴力
　　　的不法行為等を行うことを助長するおそれがある団体をいう。
　（中略）
  六　暴力団員　暴力団の構成員をいう。</t>
    <phoneticPr fontId="7"/>
  </si>
  <si>
    <t>別紙　４</t>
    <rPh sb="0" eb="2">
      <t>ベッシ</t>
    </rPh>
    <phoneticPr fontId="7"/>
  </si>
  <si>
    <t>別記様式第４号（第９条第１項関係）</t>
    <phoneticPr fontId="7"/>
  </si>
  <si>
    <t>　令和　年　月　日付け沖縄県指令商第　　号をもって交付決定の通知を受けた</t>
    <phoneticPr fontId="7"/>
  </si>
  <si>
    <t>申請者の履歴事項全部証明書　※写し可
＜個人事業主＞
・住民票
・収受印が押印された確定申告書の写し</t>
    <rPh sb="0" eb="3">
      <t>シンセイシャ</t>
    </rPh>
    <rPh sb="4" eb="6">
      <t>リレキ</t>
    </rPh>
    <rPh sb="6" eb="8">
      <t>ジコウ</t>
    </rPh>
    <rPh sb="8" eb="10">
      <t>ゼンブ</t>
    </rPh>
    <rPh sb="10" eb="13">
      <t>ショウメイショ</t>
    </rPh>
    <rPh sb="15" eb="16">
      <t>ウツ</t>
    </rPh>
    <rPh sb="17" eb="18">
      <t>カ</t>
    </rPh>
    <rPh sb="20" eb="22">
      <t>コジン</t>
    </rPh>
    <rPh sb="22" eb="25">
      <t>ジギョウヌシ</t>
    </rPh>
    <rPh sb="28" eb="31">
      <t>ジュウミンヒョウ</t>
    </rPh>
    <rPh sb="33" eb="35">
      <t>シュウジュ</t>
    </rPh>
    <rPh sb="35" eb="36">
      <t>ジルシ</t>
    </rPh>
    <rPh sb="37" eb="39">
      <t>オウイン</t>
    </rPh>
    <rPh sb="42" eb="44">
      <t>カクテイ</t>
    </rPh>
    <rPh sb="44" eb="46">
      <t>シンコク</t>
    </rPh>
    <rPh sb="46" eb="47">
      <t>ショ</t>
    </rPh>
    <rPh sb="48" eb="49">
      <t>ウツ</t>
    </rPh>
    <phoneticPr fontId="7"/>
  </si>
  <si>
    <t>法人番号</t>
    <rPh sb="0" eb="2">
      <t>ホウジン</t>
    </rPh>
    <rPh sb="2" eb="4">
      <t>バンゴウ</t>
    </rPh>
    <phoneticPr fontId="7"/>
  </si>
  <si>
    <t>社員数（内、非正規）</t>
    <phoneticPr fontId="7"/>
  </si>
  <si>
    <t>人件費</t>
    <rPh sb="0" eb="3">
      <t>ジンケンヒ</t>
    </rPh>
    <phoneticPr fontId="7"/>
  </si>
  <si>
    <t>農業・林業</t>
  </si>
  <si>
    <t>漁業</t>
  </si>
  <si>
    <t>鉱業・採石業・砂利採取業</t>
  </si>
  <si>
    <t>建設業</t>
  </si>
  <si>
    <t>製造業</t>
  </si>
  <si>
    <t>電気・ガス・熱供給・水道業</t>
  </si>
  <si>
    <t>情報通信業</t>
  </si>
  <si>
    <t>運輸業・郵便業</t>
  </si>
  <si>
    <t>卸売業・小売業</t>
  </si>
  <si>
    <t>金融業・保険業</t>
  </si>
  <si>
    <t>不動産業・物品賃貸業</t>
  </si>
  <si>
    <t>学術研究・専門・技術サービス業</t>
  </si>
  <si>
    <t>宿泊業・飲食店</t>
  </si>
  <si>
    <t>生活関連サービス業・娯楽業</t>
  </si>
  <si>
    <t>教育学習支援業</t>
  </si>
  <si>
    <t>医療・福祉</t>
  </si>
  <si>
    <t>複合サービス業</t>
  </si>
  <si>
    <t>サービス業（他に分類されないもの）</t>
  </si>
  <si>
    <t>公務（他に分類されるものを除く）</t>
  </si>
  <si>
    <t>分類不能の産業</t>
  </si>
  <si>
    <t>③</t>
    <phoneticPr fontId="7"/>
  </si>
  <si>
    <t>現地に有している販路
（国毎に現地取引先企業名を３つ記入）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7">
      <t>ゲンチ</t>
    </rPh>
    <rPh sb="17" eb="19">
      <t>トリヒキ</t>
    </rPh>
    <rPh sb="19" eb="20">
      <t>サキ</t>
    </rPh>
    <rPh sb="20" eb="22">
      <t>キギョウ</t>
    </rPh>
    <rPh sb="22" eb="23">
      <t>メイ</t>
    </rPh>
    <rPh sb="26" eb="28">
      <t>キニュウ</t>
    </rPh>
    <phoneticPr fontId="7"/>
  </si>
  <si>
    <t>販促活動の強化</t>
  </si>
  <si>
    <t>新規市場の開拓</t>
  </si>
  <si>
    <t>商品改良</t>
  </si>
  <si>
    <t>現地バイヤー・代理店との関係強化</t>
  </si>
  <si>
    <t>展示会・見本市への参加</t>
  </si>
  <si>
    <t>供給体制の強化</t>
  </si>
  <si>
    <t>市場調査</t>
  </si>
  <si>
    <t>人材の確保・育成</t>
  </si>
  <si>
    <t>越境ECへの出品</t>
  </si>
  <si>
    <t>海外百貨店等での物産フェア参加</t>
  </si>
  <si>
    <t>海外小規模のフェアや小売店等でのテスト販売</t>
  </si>
  <si>
    <t>具体的な海外戦略の策定</t>
  </si>
  <si>
    <t>海外事務所と連携した企業マッチング</t>
  </si>
  <si>
    <t>その他</t>
  </si>
  <si>
    <t>業種</t>
    <rPh sb="0" eb="2">
      <t>ギョウシュ</t>
    </rPh>
    <phoneticPr fontId="7"/>
  </si>
  <si>
    <t>品目①</t>
    <rPh sb="0" eb="2">
      <t>ヒンモク</t>
    </rPh>
    <phoneticPr fontId="7"/>
  </si>
  <si>
    <t>品目②</t>
    <rPh sb="0" eb="2">
      <t>ヒンモク</t>
    </rPh>
    <phoneticPr fontId="7"/>
  </si>
  <si>
    <t>品目③</t>
    <rPh sb="0" eb="2">
      <t>ヒンモク</t>
    </rPh>
    <phoneticPr fontId="7"/>
  </si>
  <si>
    <t>品目④</t>
    <rPh sb="0" eb="2">
      <t>ヒンモク</t>
    </rPh>
    <phoneticPr fontId="7"/>
  </si>
  <si>
    <t>品目⑤</t>
    <rPh sb="0" eb="2">
      <t>ヒンモク</t>
    </rPh>
    <phoneticPr fontId="7"/>
  </si>
  <si>
    <t>主な取扱商品
（種類、商品名）</t>
    <rPh sb="0" eb="1">
      <t>オモ</t>
    </rPh>
    <rPh sb="2" eb="4">
      <t>トリアツカ</t>
    </rPh>
    <rPh sb="4" eb="6">
      <t>ショウヒン</t>
    </rPh>
    <rPh sb="9" eb="11">
      <t>シュルイ</t>
    </rPh>
    <rPh sb="12" eb="15">
      <t>ショウヒンメイ</t>
    </rPh>
    <phoneticPr fontId="7"/>
  </si>
  <si>
    <t>詳細</t>
    <rPh sb="0" eb="2">
      <t>ショウサイ</t>
    </rPh>
    <phoneticPr fontId="7"/>
  </si>
  <si>
    <t>減価償却費</t>
    <rPh sb="0" eb="2">
      <t>ゲンカ</t>
    </rPh>
    <rPh sb="2" eb="4">
      <t>ショウキャク</t>
    </rPh>
    <rPh sb="4" eb="5">
      <t>ヒ</t>
    </rPh>
    <phoneticPr fontId="7"/>
  </si>
  <si>
    <t>営業利益</t>
    <phoneticPr fontId="7"/>
  </si>
  <si>
    <t>決算期</t>
  </si>
  <si>
    <t>決算期</t>
    <phoneticPr fontId="7"/>
  </si>
  <si>
    <t>香港・マカオ</t>
  </si>
  <si>
    <t>台湾</t>
  </si>
  <si>
    <t>韓国</t>
  </si>
  <si>
    <t>タイ</t>
  </si>
  <si>
    <t>シンガポール</t>
  </si>
  <si>
    <t>マレーシア</t>
  </si>
  <si>
    <t>中国</t>
  </si>
  <si>
    <t>ベトナム</t>
  </si>
  <si>
    <t>インドネシア</t>
  </si>
  <si>
    <t>ニュージーランド</t>
  </si>
  <si>
    <t>オーストラリア</t>
  </si>
  <si>
    <t>上海</t>
  </si>
  <si>
    <t>北京</t>
  </si>
  <si>
    <t>深圳</t>
  </si>
  <si>
    <t>福州</t>
  </si>
  <si>
    <t>成都</t>
  </si>
  <si>
    <t>厦門</t>
  </si>
  <si>
    <t>鄭州</t>
  </si>
  <si>
    <t>杭州</t>
  </si>
  <si>
    <t>済南</t>
  </si>
  <si>
    <t>大連</t>
  </si>
  <si>
    <t>〒</t>
  </si>
  <si>
    <t>ＦＡＸ</t>
    <phoneticPr fontId="7"/>
  </si>
  <si>
    <t>マグロ</t>
  </si>
  <si>
    <t>ミーバイ</t>
  </si>
  <si>
    <t>牛脂</t>
  </si>
  <si>
    <t>かまぼこ</t>
  </si>
  <si>
    <t>ソーセージ</t>
  </si>
  <si>
    <t>ハム</t>
  </si>
  <si>
    <t>ベーコン</t>
  </si>
  <si>
    <t>ドレッシング</t>
  </si>
  <si>
    <t>ビール</t>
  </si>
  <si>
    <t>リキュール</t>
  </si>
  <si>
    <t>コーヒー</t>
  </si>
  <si>
    <t>ウコン</t>
  </si>
  <si>
    <t>アガリクス</t>
  </si>
  <si>
    <t>フコイダン</t>
  </si>
  <si>
    <t>やちむん（焼き物）</t>
  </si>
  <si>
    <t>ガラス製品</t>
  </si>
  <si>
    <t>健康器具</t>
  </si>
  <si>
    <t>機械類</t>
  </si>
  <si>
    <t>化粧品</t>
  </si>
  <si>
    <t>畜産物</t>
  </si>
  <si>
    <t>酒類</t>
  </si>
  <si>
    <t>清涼飲料水</t>
  </si>
  <si>
    <t>菓子類</t>
  </si>
  <si>
    <t>健康食品</t>
  </si>
  <si>
    <t>工業製品</t>
  </si>
  <si>
    <t>代表者</t>
    <rPh sb="0" eb="2">
      <t>ダイヒョウ</t>
    </rPh>
    <rPh sb="2" eb="3">
      <t>シャ</t>
    </rPh>
    <phoneticPr fontId="7"/>
  </si>
  <si>
    <t>役職</t>
  </si>
  <si>
    <t>氏名</t>
  </si>
  <si>
    <t>海外展開ビジョンと方策</t>
    <rPh sb="0" eb="2">
      <t>カイガイ</t>
    </rPh>
    <rPh sb="2" eb="4">
      <t>テンカイ</t>
    </rPh>
    <rPh sb="9" eb="11">
      <t>ホウサク</t>
    </rPh>
    <phoneticPr fontId="7"/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</si>
  <si>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7"/>
  </si>
  <si>
    <t>交付を受けようとする補助金の額</t>
    <rPh sb="0" eb="2">
      <t>コウフ</t>
    </rPh>
    <rPh sb="3" eb="4">
      <t>ウ</t>
    </rPh>
    <rPh sb="10" eb="13">
      <t>ホジョキン</t>
    </rPh>
    <rPh sb="14" eb="15">
      <t>ガク</t>
    </rPh>
    <phoneticPr fontId="7"/>
  </si>
  <si>
    <t>入札参加資格</t>
    <rPh sb="0" eb="2">
      <t>ニュウサツ</t>
    </rPh>
    <rPh sb="2" eb="4">
      <t>サンカ</t>
    </rPh>
    <rPh sb="4" eb="6">
      <t>シカク</t>
    </rPh>
    <phoneticPr fontId="7"/>
  </si>
  <si>
    <t>口座名義人</t>
    <rPh sb="0" eb="2">
      <t>コウザ</t>
    </rPh>
    <rPh sb="2" eb="4">
      <t>メイギ</t>
    </rPh>
    <rPh sb="4" eb="5">
      <t>ニン</t>
    </rPh>
    <phoneticPr fontId="7"/>
  </si>
  <si>
    <t>確認事項</t>
    <rPh sb="0" eb="2">
      <t>カクニン</t>
    </rPh>
    <rPh sb="2" eb="4">
      <t>ジコウ</t>
    </rPh>
    <phoneticPr fontId="7"/>
  </si>
  <si>
    <t>商品力</t>
  </si>
  <si>
    <t>■会社情報</t>
    <rPh sb="1" eb="3">
      <t>カイシャ</t>
    </rPh>
    <rPh sb="3" eb="5">
      <t>ジョウホウ</t>
    </rPh>
    <phoneticPr fontId="7"/>
  </si>
  <si>
    <t>■事業概要</t>
    <rPh sb="1" eb="3">
      <t>ジギョウ</t>
    </rPh>
    <rPh sb="3" eb="5">
      <t>ガイヨウ</t>
    </rPh>
    <phoneticPr fontId="7"/>
  </si>
  <si>
    <t>■交付申請書</t>
    <rPh sb="1" eb="3">
      <t>コウフ</t>
    </rPh>
    <rPh sb="3" eb="6">
      <t>シンセイショ</t>
    </rPh>
    <phoneticPr fontId="7"/>
  </si>
  <si>
    <t>今年度輸出目標（輸出額（円）/年）</t>
    <rPh sb="0" eb="3">
      <t>コンネンド</t>
    </rPh>
    <rPh sb="3" eb="5">
      <t>ユシュツ</t>
    </rPh>
    <rPh sb="5" eb="7">
      <t>モクヒョウ</t>
    </rPh>
    <rPh sb="8" eb="10">
      <t>ユシュツ</t>
    </rPh>
    <rPh sb="10" eb="11">
      <t>ガク</t>
    </rPh>
    <rPh sb="12" eb="13">
      <t>エン</t>
    </rPh>
    <rPh sb="15" eb="16">
      <t>ネン</t>
    </rPh>
    <phoneticPr fontId="7"/>
  </si>
  <si>
    <t>昨年度の課題</t>
    <rPh sb="0" eb="3">
      <t>サクネンド</t>
    </rPh>
    <rPh sb="4" eb="6">
      <t>カダイ</t>
    </rPh>
    <phoneticPr fontId="7"/>
  </si>
  <si>
    <t>国名</t>
    <rPh sb="0" eb="2">
      <t>コクメイ</t>
    </rPh>
    <phoneticPr fontId="7"/>
  </si>
  <si>
    <t>中国</t>
    <rPh sb="0" eb="2">
      <t>チュウゴク</t>
    </rPh>
    <phoneticPr fontId="7"/>
  </si>
  <si>
    <t>課題</t>
    <rPh sb="0" eb="2">
      <t>カダイ</t>
    </rPh>
    <phoneticPr fontId="7"/>
  </si>
  <si>
    <t>具体的な年間計画(展示会、イベント名、商談出張予定、招聘等具体的に)</t>
    <phoneticPr fontId="7"/>
  </si>
  <si>
    <t>実施詳細</t>
    <rPh sb="0" eb="2">
      <t>ジッシ</t>
    </rPh>
    <rPh sb="2" eb="4">
      <t>ショウサイ</t>
    </rPh>
    <phoneticPr fontId="7"/>
  </si>
  <si>
    <t>優先度の高い順</t>
    <rPh sb="0" eb="3">
      <t>ユウセンド</t>
    </rPh>
    <rPh sb="4" eb="5">
      <t>タカ</t>
    </rPh>
    <rPh sb="6" eb="7">
      <t>ジュン</t>
    </rPh>
    <phoneticPr fontId="7"/>
  </si>
  <si>
    <t>別紙　２の続き　通帳の写し添付欄</t>
    <rPh sb="0" eb="2">
      <t>ベッシ</t>
    </rPh>
    <rPh sb="5" eb="6">
      <t>ツヅ</t>
    </rPh>
    <rPh sb="8" eb="10">
      <t>ツウチョウ</t>
    </rPh>
    <rPh sb="11" eb="12">
      <t>ウツ</t>
    </rPh>
    <rPh sb="13" eb="15">
      <t>テンプ</t>
    </rPh>
    <rPh sb="15" eb="16">
      <t>ラン</t>
    </rPh>
    <phoneticPr fontId="7"/>
  </si>
  <si>
    <t>通帳の写しを添付してください。</t>
    <rPh sb="0" eb="2">
      <t>ツウチョウ</t>
    </rPh>
    <rPh sb="3" eb="4">
      <t>ウツ</t>
    </rPh>
    <rPh sb="6" eb="8">
      <t>テンプ</t>
    </rPh>
    <phoneticPr fontId="7"/>
  </si>
  <si>
    <t>■企画書</t>
    <rPh sb="1" eb="4">
      <t>キカクショ</t>
    </rPh>
    <phoneticPr fontId="7"/>
  </si>
  <si>
    <t>バイヤー</t>
  </si>
  <si>
    <t>一般客</t>
  </si>
  <si>
    <t>男性</t>
  </si>
  <si>
    <t>女性</t>
  </si>
  <si>
    <t>富裕層</t>
  </si>
  <si>
    <t>現地日本人</t>
  </si>
  <si>
    <t>認知度の向上</t>
  </si>
  <si>
    <t>輸出量の増加</t>
  </si>
  <si>
    <t>商品の定番化</t>
  </si>
  <si>
    <t>売上増</t>
  </si>
  <si>
    <t>現地市場の把握</t>
  </si>
  <si>
    <t>現地ニーズに沿った商品改良</t>
  </si>
  <si>
    <t>新規取引先の獲得</t>
  </si>
  <si>
    <t>新規成約</t>
  </si>
  <si>
    <t>現地代理店との関係強化</t>
  </si>
  <si>
    <t>商品１</t>
    <rPh sb="0" eb="2">
      <t>ショウヒン</t>
    </rPh>
    <phoneticPr fontId="7"/>
  </si>
  <si>
    <t>メーカー名</t>
    <rPh sb="4" eb="5">
      <t>メイ</t>
    </rPh>
    <phoneticPr fontId="7"/>
  </si>
  <si>
    <t>会社名</t>
    <rPh sb="0" eb="3">
      <t>カイシャメイ</t>
    </rPh>
    <phoneticPr fontId="7"/>
  </si>
  <si>
    <t>商品２</t>
    <rPh sb="0" eb="2">
      <t>ショウヒン</t>
    </rPh>
    <phoneticPr fontId="7"/>
  </si>
  <si>
    <t>口座名カナ</t>
    <rPh sb="0" eb="2">
      <t>コウザ</t>
    </rPh>
    <rPh sb="2" eb="3">
      <t>メイ</t>
    </rPh>
    <phoneticPr fontId="7"/>
  </si>
  <si>
    <t>商品３</t>
    <rPh sb="0" eb="2">
      <t>ショウヒン</t>
    </rPh>
    <phoneticPr fontId="7"/>
  </si>
  <si>
    <t>商品４</t>
    <rPh sb="0" eb="2">
      <t>ショウヒン</t>
    </rPh>
    <phoneticPr fontId="7"/>
  </si>
  <si>
    <t>商品５</t>
    <rPh sb="0" eb="2">
      <t>ショウヒン</t>
    </rPh>
    <phoneticPr fontId="7"/>
  </si>
  <si>
    <t>■年間計画書</t>
    <rPh sb="1" eb="5">
      <t>ネンカンケイカク</t>
    </rPh>
    <rPh sb="5" eb="6">
      <t>ショ</t>
    </rPh>
    <phoneticPr fontId="7"/>
  </si>
  <si>
    <t>■事業成果報告書</t>
    <rPh sb="1" eb="3">
      <t>ジギョウ</t>
    </rPh>
    <rPh sb="3" eb="5">
      <t>セイカ</t>
    </rPh>
    <rPh sb="5" eb="8">
      <t>ホウコクショ</t>
    </rPh>
    <phoneticPr fontId="7"/>
  </si>
  <si>
    <t>カテゴリー</t>
    <phoneticPr fontId="7"/>
  </si>
  <si>
    <t>輸出実績
（金額）</t>
    <rPh sb="0" eb="2">
      <t>ユシュツ</t>
    </rPh>
    <rPh sb="2" eb="4">
      <t>ジッセキ</t>
    </rPh>
    <rPh sb="6" eb="8">
      <t>キンガク</t>
    </rPh>
    <phoneticPr fontId="7"/>
  </si>
  <si>
    <t>補助金の増額</t>
  </si>
  <si>
    <t>輸送費補助</t>
  </si>
  <si>
    <t>翻訳支援</t>
  </si>
  <si>
    <t>新商品開発の支援</t>
  </si>
  <si>
    <t>EC支援</t>
  </si>
  <si>
    <t>商談セッティング</t>
  </si>
  <si>
    <t>手続の簡素化</t>
  </si>
  <si>
    <t>要望</t>
    <rPh sb="0" eb="2">
      <t>ヨウボウ</t>
    </rPh>
    <phoneticPr fontId="7"/>
  </si>
  <si>
    <t>要望①</t>
    <phoneticPr fontId="7"/>
  </si>
  <si>
    <t>要望②</t>
    <phoneticPr fontId="7"/>
  </si>
  <si>
    <t>要望③</t>
    <phoneticPr fontId="7"/>
  </si>
  <si>
    <t>営業利益（決算期）</t>
    <phoneticPr fontId="7"/>
  </si>
  <si>
    <t>人件費（決算期）</t>
    <rPh sb="0" eb="3">
      <t>ジンケンヒ</t>
    </rPh>
    <phoneticPr fontId="7"/>
  </si>
  <si>
    <t>減価償却費（決算期）</t>
    <rPh sb="0" eb="2">
      <t>ゲンカ</t>
    </rPh>
    <rPh sb="2" eb="4">
      <t>ショウキャク</t>
    </rPh>
    <rPh sb="4" eb="5">
      <t>ヒ</t>
    </rPh>
    <phoneticPr fontId="7"/>
  </si>
  <si>
    <t>前期決算年度</t>
    <rPh sb="0" eb="2">
      <t>ゼンキ</t>
    </rPh>
    <rPh sb="2" eb="4">
      <t>ケッサン</t>
    </rPh>
    <rPh sb="4" eb="6">
      <t>ネンド</t>
    </rPh>
    <phoneticPr fontId="7"/>
  </si>
  <si>
    <t>商品６</t>
    <rPh sb="0" eb="2">
      <t>ショウヒン</t>
    </rPh>
    <phoneticPr fontId="7"/>
  </si>
  <si>
    <t>商品７</t>
    <rPh sb="0" eb="2">
      <t>ショウヒン</t>
    </rPh>
    <phoneticPr fontId="7"/>
  </si>
  <si>
    <t>商品８</t>
    <rPh sb="0" eb="2">
      <t>ショウヒン</t>
    </rPh>
    <phoneticPr fontId="7"/>
  </si>
  <si>
    <t>商品９</t>
    <rPh sb="0" eb="2">
      <t>ショウヒン</t>
    </rPh>
    <phoneticPr fontId="7"/>
  </si>
  <si>
    <t>商品１０</t>
    <rPh sb="0" eb="2">
      <t>ショウヒン</t>
    </rPh>
    <phoneticPr fontId="7"/>
  </si>
  <si>
    <t>商品１１</t>
    <rPh sb="0" eb="2">
      <t>ショウヒン</t>
    </rPh>
    <phoneticPr fontId="7"/>
  </si>
  <si>
    <t>商品１２</t>
    <rPh sb="0" eb="2">
      <t>ショウヒン</t>
    </rPh>
    <phoneticPr fontId="7"/>
  </si>
  <si>
    <t>商品１３</t>
    <rPh sb="0" eb="2">
      <t>ショウヒン</t>
    </rPh>
    <phoneticPr fontId="7"/>
  </si>
  <si>
    <t>商品１４</t>
    <rPh sb="0" eb="2">
      <t>ショウヒン</t>
    </rPh>
    <phoneticPr fontId="7"/>
  </si>
  <si>
    <t>商品１５</t>
    <rPh sb="0" eb="2">
      <t>ショウヒン</t>
    </rPh>
    <phoneticPr fontId="7"/>
  </si>
  <si>
    <t>商品１６</t>
    <rPh sb="0" eb="2">
      <t>ショウヒン</t>
    </rPh>
    <phoneticPr fontId="7"/>
  </si>
  <si>
    <t>商品１７</t>
    <rPh sb="0" eb="2">
      <t>ショウヒン</t>
    </rPh>
    <phoneticPr fontId="7"/>
  </si>
  <si>
    <t>商品１８</t>
    <rPh sb="0" eb="2">
      <t>ショウヒン</t>
    </rPh>
    <phoneticPr fontId="7"/>
  </si>
  <si>
    <t>商品１９</t>
    <rPh sb="0" eb="2">
      <t>ショウヒン</t>
    </rPh>
    <phoneticPr fontId="7"/>
  </si>
  <si>
    <t>商品２０</t>
    <rPh sb="0" eb="2">
      <t>ショウヒン</t>
    </rPh>
    <phoneticPr fontId="7"/>
  </si>
  <si>
    <t>商品２１</t>
    <rPh sb="0" eb="2">
      <t>ショウヒン</t>
    </rPh>
    <phoneticPr fontId="7"/>
  </si>
  <si>
    <t>商品２２</t>
    <rPh sb="0" eb="2">
      <t>ショウヒン</t>
    </rPh>
    <phoneticPr fontId="7"/>
  </si>
  <si>
    <t>別紙　５のつづき</t>
    <rPh sb="0" eb="2">
      <t>ベッシ</t>
    </rPh>
    <phoneticPr fontId="7"/>
  </si>
  <si>
    <t>商品２３</t>
    <rPh sb="0" eb="2">
      <t>ショウヒン</t>
    </rPh>
    <phoneticPr fontId="7"/>
  </si>
  <si>
    <t>商品２４</t>
    <rPh sb="0" eb="2">
      <t>ショウヒン</t>
    </rPh>
    <phoneticPr fontId="7"/>
  </si>
  <si>
    <t>商品２５</t>
    <rPh sb="0" eb="2">
      <t>ショウヒン</t>
    </rPh>
    <phoneticPr fontId="7"/>
  </si>
  <si>
    <t>商品２６</t>
    <rPh sb="0" eb="2">
      <t>ショウヒン</t>
    </rPh>
    <phoneticPr fontId="7"/>
  </si>
  <si>
    <t>商品２７</t>
    <rPh sb="0" eb="2">
      <t>ショウヒン</t>
    </rPh>
    <phoneticPr fontId="7"/>
  </si>
  <si>
    <t>商品２８</t>
    <rPh sb="0" eb="2">
      <t>ショウヒン</t>
    </rPh>
    <phoneticPr fontId="7"/>
  </si>
  <si>
    <t>商品２９</t>
    <rPh sb="0" eb="2">
      <t>ショウヒン</t>
    </rPh>
    <phoneticPr fontId="7"/>
  </si>
  <si>
    <t>商品３０</t>
    <rPh sb="0" eb="2">
      <t>ショウヒン</t>
    </rPh>
    <phoneticPr fontId="7"/>
  </si>
  <si>
    <t>商品３１</t>
    <rPh sb="0" eb="2">
      <t>ショウヒン</t>
    </rPh>
    <phoneticPr fontId="7"/>
  </si>
  <si>
    <t>商品３２</t>
    <rPh sb="0" eb="2">
      <t>ショウヒン</t>
    </rPh>
    <phoneticPr fontId="7"/>
  </si>
  <si>
    <t>商品３３</t>
    <rPh sb="0" eb="2">
      <t>ショウヒン</t>
    </rPh>
    <phoneticPr fontId="7"/>
  </si>
  <si>
    <t>商品３４</t>
    <rPh sb="0" eb="2">
      <t>ショウヒン</t>
    </rPh>
    <phoneticPr fontId="7"/>
  </si>
  <si>
    <t>商品３５</t>
    <rPh sb="0" eb="2">
      <t>ショウヒン</t>
    </rPh>
    <phoneticPr fontId="7"/>
  </si>
  <si>
    <t>商品３６</t>
    <rPh sb="0" eb="2">
      <t>ショウヒン</t>
    </rPh>
    <phoneticPr fontId="7"/>
  </si>
  <si>
    <t>商品３７</t>
    <rPh sb="0" eb="2">
      <t>ショウヒン</t>
    </rPh>
    <phoneticPr fontId="7"/>
  </si>
  <si>
    <t>商品３８</t>
    <rPh sb="0" eb="2">
      <t>ショウヒン</t>
    </rPh>
    <phoneticPr fontId="7"/>
  </si>
  <si>
    <t>商品３９</t>
    <rPh sb="0" eb="2">
      <t>ショウヒン</t>
    </rPh>
    <phoneticPr fontId="7"/>
  </si>
  <si>
    <t>商品４０</t>
    <rPh sb="0" eb="2">
      <t>ショウヒン</t>
    </rPh>
    <phoneticPr fontId="7"/>
  </si>
  <si>
    <t>商品４１</t>
    <rPh sb="0" eb="2">
      <t>ショウヒン</t>
    </rPh>
    <phoneticPr fontId="7"/>
  </si>
  <si>
    <t>商品４２</t>
    <rPh sb="0" eb="2">
      <t>ショウヒン</t>
    </rPh>
    <phoneticPr fontId="7"/>
  </si>
  <si>
    <t>商品４３</t>
    <rPh sb="0" eb="2">
      <t>ショウヒン</t>
    </rPh>
    <phoneticPr fontId="7"/>
  </si>
  <si>
    <t>商品４４</t>
    <rPh sb="0" eb="2">
      <t>ショウヒン</t>
    </rPh>
    <phoneticPr fontId="7"/>
  </si>
  <si>
    <t>商品４５</t>
    <rPh sb="0" eb="2">
      <t>ショウヒン</t>
    </rPh>
    <phoneticPr fontId="7"/>
  </si>
  <si>
    <t>商品４６</t>
    <rPh sb="0" eb="2">
      <t>ショウヒン</t>
    </rPh>
    <phoneticPr fontId="7"/>
  </si>
  <si>
    <t>商品４７</t>
    <rPh sb="0" eb="2">
      <t>ショウヒン</t>
    </rPh>
    <phoneticPr fontId="7"/>
  </si>
  <si>
    <t>商品４８</t>
    <rPh sb="0" eb="2">
      <t>ショウヒン</t>
    </rPh>
    <phoneticPr fontId="7"/>
  </si>
  <si>
    <t>商品４９</t>
    <rPh sb="0" eb="2">
      <t>ショウヒン</t>
    </rPh>
    <phoneticPr fontId="7"/>
  </si>
  <si>
    <t>商品５０</t>
    <rPh sb="0" eb="2">
      <t>ショウヒン</t>
    </rPh>
    <phoneticPr fontId="7"/>
  </si>
  <si>
    <t>商品５１</t>
    <rPh sb="0" eb="2">
      <t>ショウヒン</t>
    </rPh>
    <phoneticPr fontId="7"/>
  </si>
  <si>
    <t>商品５２</t>
    <rPh sb="0" eb="2">
      <t>ショウヒン</t>
    </rPh>
    <phoneticPr fontId="7"/>
  </si>
  <si>
    <t>商品５３</t>
    <rPh sb="0" eb="2">
      <t>ショウヒン</t>
    </rPh>
    <phoneticPr fontId="7"/>
  </si>
  <si>
    <t>商品５４</t>
    <rPh sb="0" eb="2">
      <t>ショウヒン</t>
    </rPh>
    <phoneticPr fontId="7"/>
  </si>
  <si>
    <t>商品５５</t>
    <rPh sb="0" eb="2">
      <t>ショウヒン</t>
    </rPh>
    <phoneticPr fontId="7"/>
  </si>
  <si>
    <t>商品５６</t>
    <rPh sb="0" eb="2">
      <t>ショウヒン</t>
    </rPh>
    <phoneticPr fontId="7"/>
  </si>
  <si>
    <t>商品５７</t>
    <rPh sb="0" eb="2">
      <t>ショウヒン</t>
    </rPh>
    <phoneticPr fontId="7"/>
  </si>
  <si>
    <t>商品５８</t>
    <rPh sb="0" eb="2">
      <t>ショウヒン</t>
    </rPh>
    <phoneticPr fontId="7"/>
  </si>
  <si>
    <t>商品５９</t>
    <rPh sb="0" eb="2">
      <t>ショウヒン</t>
    </rPh>
    <phoneticPr fontId="7"/>
  </si>
  <si>
    <t>商品６０</t>
    <rPh sb="0" eb="2">
      <t>ショウヒン</t>
    </rPh>
    <phoneticPr fontId="7"/>
  </si>
  <si>
    <t>商品６１</t>
    <rPh sb="0" eb="2">
      <t>ショウヒン</t>
    </rPh>
    <phoneticPr fontId="7"/>
  </si>
  <si>
    <t>商品６２</t>
    <rPh sb="0" eb="2">
      <t>ショウヒン</t>
    </rPh>
    <phoneticPr fontId="7"/>
  </si>
  <si>
    <t>商品６３</t>
    <rPh sb="0" eb="2">
      <t>ショウヒン</t>
    </rPh>
    <phoneticPr fontId="7"/>
  </si>
  <si>
    <t>商品６４</t>
    <rPh sb="0" eb="2">
      <t>ショウヒン</t>
    </rPh>
    <phoneticPr fontId="7"/>
  </si>
  <si>
    <t>商品６５</t>
    <rPh sb="0" eb="2">
      <t>ショウヒン</t>
    </rPh>
    <phoneticPr fontId="7"/>
  </si>
  <si>
    <t>商品６６</t>
    <rPh sb="0" eb="2">
      <t>ショウヒン</t>
    </rPh>
    <phoneticPr fontId="7"/>
  </si>
  <si>
    <t>商品６７</t>
    <rPh sb="0" eb="2">
      <t>ショウヒン</t>
    </rPh>
    <phoneticPr fontId="7"/>
  </si>
  <si>
    <t>商品６８</t>
    <rPh sb="0" eb="2">
      <t>ショウヒン</t>
    </rPh>
    <phoneticPr fontId="7"/>
  </si>
  <si>
    <t>商品６９</t>
    <rPh sb="0" eb="2">
      <t>ショウヒン</t>
    </rPh>
    <phoneticPr fontId="7"/>
  </si>
  <si>
    <t>商品７０</t>
    <rPh sb="0" eb="2">
      <t>ショウヒン</t>
    </rPh>
    <phoneticPr fontId="7"/>
  </si>
  <si>
    <t>商品７１</t>
    <rPh sb="0" eb="2">
      <t>ショウヒン</t>
    </rPh>
    <phoneticPr fontId="7"/>
  </si>
  <si>
    <t>商品７２</t>
    <rPh sb="0" eb="2">
      <t>ショウヒン</t>
    </rPh>
    <phoneticPr fontId="7"/>
  </si>
  <si>
    <t>商品７３</t>
    <rPh sb="0" eb="2">
      <t>ショウヒン</t>
    </rPh>
    <phoneticPr fontId="7"/>
  </si>
  <si>
    <t>商品７４</t>
    <rPh sb="0" eb="2">
      <t>ショウヒン</t>
    </rPh>
    <phoneticPr fontId="7"/>
  </si>
  <si>
    <t>商品７５</t>
    <rPh sb="0" eb="2">
      <t>ショウヒン</t>
    </rPh>
    <phoneticPr fontId="7"/>
  </si>
  <si>
    <t>商品７６</t>
    <rPh sb="0" eb="2">
      <t>ショウヒン</t>
    </rPh>
    <phoneticPr fontId="7"/>
  </si>
  <si>
    <t>商品７７</t>
    <rPh sb="0" eb="2">
      <t>ショウヒン</t>
    </rPh>
    <phoneticPr fontId="7"/>
  </si>
  <si>
    <t>商品７８</t>
    <rPh sb="0" eb="2">
      <t>ショウヒン</t>
    </rPh>
    <phoneticPr fontId="7"/>
  </si>
  <si>
    <t>商品７９</t>
    <rPh sb="0" eb="2">
      <t>ショウヒン</t>
    </rPh>
    <phoneticPr fontId="7"/>
  </si>
  <si>
    <t>商品８０</t>
    <rPh sb="0" eb="2">
      <t>ショウヒン</t>
    </rPh>
    <phoneticPr fontId="7"/>
  </si>
  <si>
    <t>商品８１</t>
    <rPh sb="0" eb="2">
      <t>ショウヒン</t>
    </rPh>
    <phoneticPr fontId="7"/>
  </si>
  <si>
    <t>商品８２</t>
    <rPh sb="0" eb="2">
      <t>ショウヒン</t>
    </rPh>
    <phoneticPr fontId="7"/>
  </si>
  <si>
    <t>商品８３</t>
    <rPh sb="0" eb="2">
      <t>ショウヒン</t>
    </rPh>
    <phoneticPr fontId="7"/>
  </si>
  <si>
    <t>商品８４</t>
    <rPh sb="0" eb="2">
      <t>ショウヒン</t>
    </rPh>
    <phoneticPr fontId="7"/>
  </si>
  <si>
    <t>商品８５</t>
    <rPh sb="0" eb="2">
      <t>ショウヒン</t>
    </rPh>
    <phoneticPr fontId="7"/>
  </si>
  <si>
    <t>商品８６</t>
    <rPh sb="0" eb="2">
      <t>ショウヒン</t>
    </rPh>
    <phoneticPr fontId="7"/>
  </si>
  <si>
    <t>商品８７</t>
    <rPh sb="0" eb="2">
      <t>ショウヒン</t>
    </rPh>
    <phoneticPr fontId="7"/>
  </si>
  <si>
    <t>商品８８</t>
    <rPh sb="0" eb="2">
      <t>ショウヒン</t>
    </rPh>
    <phoneticPr fontId="7"/>
  </si>
  <si>
    <t>商品８９</t>
    <rPh sb="0" eb="2">
      <t>ショウヒン</t>
    </rPh>
    <phoneticPr fontId="7"/>
  </si>
  <si>
    <t>商品９０</t>
    <rPh sb="0" eb="2">
      <t>ショウヒン</t>
    </rPh>
    <phoneticPr fontId="7"/>
  </si>
  <si>
    <t>商品９１</t>
    <rPh sb="0" eb="2">
      <t>ショウヒン</t>
    </rPh>
    <phoneticPr fontId="7"/>
  </si>
  <si>
    <t>商品９２</t>
    <rPh sb="0" eb="2">
      <t>ショウヒン</t>
    </rPh>
    <phoneticPr fontId="7"/>
  </si>
  <si>
    <t>商品９３</t>
    <rPh sb="0" eb="2">
      <t>ショウヒン</t>
    </rPh>
    <phoneticPr fontId="7"/>
  </si>
  <si>
    <t>商品９４</t>
    <rPh sb="0" eb="2">
      <t>ショウヒン</t>
    </rPh>
    <phoneticPr fontId="7"/>
  </si>
  <si>
    <t>商品９５</t>
    <rPh sb="0" eb="2">
      <t>ショウヒン</t>
    </rPh>
    <phoneticPr fontId="7"/>
  </si>
  <si>
    <t>商品９６</t>
    <rPh sb="0" eb="2">
      <t>ショウヒン</t>
    </rPh>
    <phoneticPr fontId="7"/>
  </si>
  <si>
    <t>商品９７</t>
    <rPh sb="0" eb="2">
      <t>ショウヒン</t>
    </rPh>
    <phoneticPr fontId="7"/>
  </si>
  <si>
    <t>商品９８</t>
    <rPh sb="0" eb="2">
      <t>ショウヒン</t>
    </rPh>
    <phoneticPr fontId="7"/>
  </si>
  <si>
    <t>商品９９</t>
    <rPh sb="0" eb="2">
      <t>ショウヒン</t>
    </rPh>
    <phoneticPr fontId="7"/>
  </si>
  <si>
    <t>商品１００</t>
    <rPh sb="0" eb="2">
      <t>ショウヒン</t>
    </rPh>
    <phoneticPr fontId="7"/>
  </si>
  <si>
    <t>商品１０１</t>
    <rPh sb="0" eb="2">
      <t>ショウヒン</t>
    </rPh>
    <phoneticPr fontId="7"/>
  </si>
  <si>
    <t>商品１０２</t>
    <rPh sb="0" eb="2">
      <t>ショウヒン</t>
    </rPh>
    <phoneticPr fontId="7"/>
  </si>
  <si>
    <t>商品１０３</t>
    <rPh sb="0" eb="2">
      <t>ショウヒン</t>
    </rPh>
    <phoneticPr fontId="7"/>
  </si>
  <si>
    <t>商品１０４</t>
    <rPh sb="0" eb="2">
      <t>ショウヒン</t>
    </rPh>
    <phoneticPr fontId="7"/>
  </si>
  <si>
    <t>商品１０５</t>
    <rPh sb="0" eb="2">
      <t>ショウヒン</t>
    </rPh>
    <phoneticPr fontId="7"/>
  </si>
  <si>
    <t>商品１０６</t>
    <rPh sb="0" eb="2">
      <t>ショウヒン</t>
    </rPh>
    <phoneticPr fontId="7"/>
  </si>
  <si>
    <t>商品１０７</t>
    <rPh sb="0" eb="2">
      <t>ショウヒン</t>
    </rPh>
    <phoneticPr fontId="7"/>
  </si>
  <si>
    <t>商品１０８</t>
    <rPh sb="0" eb="2">
      <t>ショウヒン</t>
    </rPh>
    <phoneticPr fontId="7"/>
  </si>
  <si>
    <t>商品１０９</t>
    <rPh sb="0" eb="2">
      <t>ショウヒン</t>
    </rPh>
    <phoneticPr fontId="7"/>
  </si>
  <si>
    <t>商品１１０</t>
    <rPh sb="0" eb="2">
      <t>ショウヒン</t>
    </rPh>
    <phoneticPr fontId="7"/>
  </si>
  <si>
    <t>商品１１１</t>
    <rPh sb="0" eb="2">
      <t>ショウヒン</t>
    </rPh>
    <phoneticPr fontId="7"/>
  </si>
  <si>
    <t>商品１１２</t>
    <rPh sb="0" eb="2">
      <t>ショウヒン</t>
    </rPh>
    <phoneticPr fontId="7"/>
  </si>
  <si>
    <t>商品１１３</t>
    <rPh sb="0" eb="2">
      <t>ショウヒン</t>
    </rPh>
    <phoneticPr fontId="7"/>
  </si>
  <si>
    <t>商品１１４</t>
    <rPh sb="0" eb="2">
      <t>ショウヒン</t>
    </rPh>
    <phoneticPr fontId="7"/>
  </si>
  <si>
    <t>商品１１５</t>
    <rPh sb="0" eb="2">
      <t>ショウヒン</t>
    </rPh>
    <phoneticPr fontId="7"/>
  </si>
  <si>
    <t>商品１１６</t>
    <rPh sb="0" eb="2">
      <t>ショウヒン</t>
    </rPh>
    <phoneticPr fontId="7"/>
  </si>
  <si>
    <t>商品１１７</t>
    <rPh sb="0" eb="2">
      <t>ショウヒン</t>
    </rPh>
    <phoneticPr fontId="7"/>
  </si>
  <si>
    <t>商品１１８</t>
    <rPh sb="0" eb="2">
      <t>ショウヒン</t>
    </rPh>
    <phoneticPr fontId="7"/>
  </si>
  <si>
    <t>商品１１９</t>
    <rPh sb="0" eb="2">
      <t>ショウヒン</t>
    </rPh>
    <phoneticPr fontId="7"/>
  </si>
  <si>
    <t>商品１２０</t>
    <rPh sb="0" eb="2">
      <t>ショウヒン</t>
    </rPh>
    <phoneticPr fontId="7"/>
  </si>
  <si>
    <t>商品１２１</t>
    <rPh sb="0" eb="2">
      <t>ショウヒン</t>
    </rPh>
    <phoneticPr fontId="7"/>
  </si>
  <si>
    <t>商品１２２</t>
    <rPh sb="0" eb="2">
      <t>ショウヒン</t>
    </rPh>
    <phoneticPr fontId="7"/>
  </si>
  <si>
    <t>商品１２３</t>
    <rPh sb="0" eb="2">
      <t>ショウヒン</t>
    </rPh>
    <phoneticPr fontId="7"/>
  </si>
  <si>
    <t>商品１２４</t>
    <rPh sb="0" eb="2">
      <t>ショウヒン</t>
    </rPh>
    <phoneticPr fontId="7"/>
  </si>
  <si>
    <t>商品１２５</t>
    <rPh sb="0" eb="2">
      <t>ショウヒン</t>
    </rPh>
    <phoneticPr fontId="7"/>
  </si>
  <si>
    <t>商品１２６</t>
    <rPh sb="0" eb="2">
      <t>ショウヒン</t>
    </rPh>
    <phoneticPr fontId="7"/>
  </si>
  <si>
    <t>商品１２７</t>
    <rPh sb="0" eb="2">
      <t>ショウヒン</t>
    </rPh>
    <phoneticPr fontId="7"/>
  </si>
  <si>
    <t>商品１２８</t>
    <rPh sb="0" eb="2">
      <t>ショウヒン</t>
    </rPh>
    <phoneticPr fontId="7"/>
  </si>
  <si>
    <t>商品１２９</t>
    <rPh sb="0" eb="2">
      <t>ショウヒン</t>
    </rPh>
    <phoneticPr fontId="7"/>
  </si>
  <si>
    <t>商品１３０</t>
    <rPh sb="0" eb="2">
      <t>ショウヒン</t>
    </rPh>
    <phoneticPr fontId="7"/>
  </si>
  <si>
    <t>商品１３１</t>
    <rPh sb="0" eb="2">
      <t>ショウヒン</t>
    </rPh>
    <phoneticPr fontId="7"/>
  </si>
  <si>
    <t>商品１３２</t>
    <rPh sb="0" eb="2">
      <t>ショウヒン</t>
    </rPh>
    <phoneticPr fontId="7"/>
  </si>
  <si>
    <t>商品１３３</t>
    <rPh sb="0" eb="2">
      <t>ショウヒン</t>
    </rPh>
    <phoneticPr fontId="7"/>
  </si>
  <si>
    <t>商品１３４</t>
    <rPh sb="0" eb="2">
      <t>ショウヒン</t>
    </rPh>
    <phoneticPr fontId="7"/>
  </si>
  <si>
    <t>商品１３５</t>
    <rPh sb="0" eb="2">
      <t>ショウヒン</t>
    </rPh>
    <phoneticPr fontId="7"/>
  </si>
  <si>
    <t>商品１３６</t>
    <rPh sb="0" eb="2">
      <t>ショウヒン</t>
    </rPh>
    <phoneticPr fontId="7"/>
  </si>
  <si>
    <t>商品１３７</t>
    <rPh sb="0" eb="2">
      <t>ショウヒン</t>
    </rPh>
    <phoneticPr fontId="7"/>
  </si>
  <si>
    <t>商品１３８</t>
    <rPh sb="0" eb="2">
      <t>ショウヒン</t>
    </rPh>
    <phoneticPr fontId="7"/>
  </si>
  <si>
    <t>商品１３９</t>
    <rPh sb="0" eb="2">
      <t>ショウヒン</t>
    </rPh>
    <phoneticPr fontId="7"/>
  </si>
  <si>
    <t>商品１４０</t>
    <rPh sb="0" eb="2">
      <t>ショウヒン</t>
    </rPh>
    <phoneticPr fontId="7"/>
  </si>
  <si>
    <t>商品１４１</t>
    <rPh sb="0" eb="2">
      <t>ショウヒン</t>
    </rPh>
    <phoneticPr fontId="7"/>
  </si>
  <si>
    <t>商品１４２</t>
    <rPh sb="0" eb="2">
      <t>ショウヒン</t>
    </rPh>
    <phoneticPr fontId="7"/>
  </si>
  <si>
    <t>商品１４３</t>
    <rPh sb="0" eb="2">
      <t>ショウヒン</t>
    </rPh>
    <phoneticPr fontId="7"/>
  </si>
  <si>
    <t>商品１４４</t>
    <rPh sb="0" eb="2">
      <t>ショウヒン</t>
    </rPh>
    <phoneticPr fontId="7"/>
  </si>
  <si>
    <t>商品１４５</t>
    <rPh sb="0" eb="2">
      <t>ショウヒン</t>
    </rPh>
    <phoneticPr fontId="7"/>
  </si>
  <si>
    <t>商品１４６</t>
    <rPh sb="0" eb="2">
      <t>ショウヒン</t>
    </rPh>
    <phoneticPr fontId="7"/>
  </si>
  <si>
    <t>商品１４７</t>
    <rPh sb="0" eb="2">
      <t>ショウヒン</t>
    </rPh>
    <phoneticPr fontId="7"/>
  </si>
  <si>
    <t>商品１４８</t>
    <rPh sb="0" eb="2">
      <t>ショウヒン</t>
    </rPh>
    <phoneticPr fontId="7"/>
  </si>
  <si>
    <t>商品１４９</t>
    <rPh sb="0" eb="2">
      <t>ショウヒン</t>
    </rPh>
    <phoneticPr fontId="7"/>
  </si>
  <si>
    <t>商品１５０</t>
    <rPh sb="0" eb="2">
      <t>ショウヒン</t>
    </rPh>
    <phoneticPr fontId="7"/>
  </si>
  <si>
    <t>商品１５１</t>
    <rPh sb="0" eb="2">
      <t>ショウヒン</t>
    </rPh>
    <phoneticPr fontId="7"/>
  </si>
  <si>
    <t>商品１５２</t>
    <rPh sb="0" eb="2">
      <t>ショウヒン</t>
    </rPh>
    <phoneticPr fontId="7"/>
  </si>
  <si>
    <t>商品１５３</t>
    <rPh sb="0" eb="2">
      <t>ショウヒン</t>
    </rPh>
    <phoneticPr fontId="7"/>
  </si>
  <si>
    <t>商品１５４</t>
    <rPh sb="0" eb="2">
      <t>ショウヒン</t>
    </rPh>
    <phoneticPr fontId="7"/>
  </si>
  <si>
    <t>商品１５５</t>
    <rPh sb="0" eb="2">
      <t>ショウヒン</t>
    </rPh>
    <phoneticPr fontId="7"/>
  </si>
  <si>
    <t>商品１５６</t>
    <rPh sb="0" eb="2">
      <t>ショウヒン</t>
    </rPh>
    <phoneticPr fontId="7"/>
  </si>
  <si>
    <t>商品１５７</t>
    <rPh sb="0" eb="2">
      <t>ショウヒン</t>
    </rPh>
    <phoneticPr fontId="7"/>
  </si>
  <si>
    <t>商品１５８</t>
    <rPh sb="0" eb="2">
      <t>ショウヒン</t>
    </rPh>
    <phoneticPr fontId="7"/>
  </si>
  <si>
    <t>商品１５９</t>
    <rPh sb="0" eb="2">
      <t>ショウヒン</t>
    </rPh>
    <phoneticPr fontId="7"/>
  </si>
  <si>
    <t>商品１６０</t>
    <rPh sb="0" eb="2">
      <t>ショウヒン</t>
    </rPh>
    <phoneticPr fontId="7"/>
  </si>
  <si>
    <t>商品１６１</t>
    <rPh sb="0" eb="2">
      <t>ショウヒン</t>
    </rPh>
    <phoneticPr fontId="7"/>
  </si>
  <si>
    <t>商品１６２</t>
    <rPh sb="0" eb="2">
      <t>ショウヒン</t>
    </rPh>
    <phoneticPr fontId="7"/>
  </si>
  <si>
    <t>商品１６３</t>
    <rPh sb="0" eb="2">
      <t>ショウヒン</t>
    </rPh>
    <phoneticPr fontId="7"/>
  </si>
  <si>
    <t>商品１６４</t>
    <rPh sb="0" eb="2">
      <t>ショウヒン</t>
    </rPh>
    <phoneticPr fontId="7"/>
  </si>
  <si>
    <t>商品１６５</t>
    <rPh sb="0" eb="2">
      <t>ショウヒン</t>
    </rPh>
    <phoneticPr fontId="7"/>
  </si>
  <si>
    <t>商品１６６</t>
    <rPh sb="0" eb="2">
      <t>ショウヒン</t>
    </rPh>
    <phoneticPr fontId="7"/>
  </si>
  <si>
    <t>商品１６７</t>
    <rPh sb="0" eb="2">
      <t>ショウヒン</t>
    </rPh>
    <phoneticPr fontId="7"/>
  </si>
  <si>
    <t>商品１６８</t>
    <rPh sb="0" eb="2">
      <t>ショウヒン</t>
    </rPh>
    <phoneticPr fontId="7"/>
  </si>
  <si>
    <t>商品１６９</t>
    <rPh sb="0" eb="2">
      <t>ショウヒン</t>
    </rPh>
    <phoneticPr fontId="7"/>
  </si>
  <si>
    <t>商品１７０</t>
    <rPh sb="0" eb="2">
      <t>ショウヒン</t>
    </rPh>
    <phoneticPr fontId="7"/>
  </si>
  <si>
    <t>商品１７１</t>
    <rPh sb="0" eb="2">
      <t>ショウヒン</t>
    </rPh>
    <phoneticPr fontId="7"/>
  </si>
  <si>
    <t>商品１７２</t>
    <rPh sb="0" eb="2">
      <t>ショウヒン</t>
    </rPh>
    <phoneticPr fontId="7"/>
  </si>
  <si>
    <t>商品１７３</t>
    <rPh sb="0" eb="2">
      <t>ショウヒン</t>
    </rPh>
    <phoneticPr fontId="7"/>
  </si>
  <si>
    <t>商品１７４</t>
    <rPh sb="0" eb="2">
      <t>ショウヒン</t>
    </rPh>
    <phoneticPr fontId="7"/>
  </si>
  <si>
    <t>商品１７５</t>
    <rPh sb="0" eb="2">
      <t>ショウヒン</t>
    </rPh>
    <phoneticPr fontId="7"/>
  </si>
  <si>
    <t>商品１７６</t>
    <rPh sb="0" eb="2">
      <t>ショウヒン</t>
    </rPh>
    <phoneticPr fontId="7"/>
  </si>
  <si>
    <t>商品１７７</t>
    <rPh sb="0" eb="2">
      <t>ショウヒン</t>
    </rPh>
    <phoneticPr fontId="7"/>
  </si>
  <si>
    <t>商品１７８</t>
    <rPh sb="0" eb="2">
      <t>ショウヒン</t>
    </rPh>
    <phoneticPr fontId="7"/>
  </si>
  <si>
    <t>商品１７９</t>
    <rPh sb="0" eb="2">
      <t>ショウヒン</t>
    </rPh>
    <phoneticPr fontId="7"/>
  </si>
  <si>
    <t>商品１８０</t>
    <rPh sb="0" eb="2">
      <t>ショウヒン</t>
    </rPh>
    <phoneticPr fontId="7"/>
  </si>
  <si>
    <t>商品１８１</t>
    <rPh sb="0" eb="2">
      <t>ショウヒン</t>
    </rPh>
    <phoneticPr fontId="7"/>
  </si>
  <si>
    <t>商品１８２</t>
    <rPh sb="0" eb="2">
      <t>ショウヒン</t>
    </rPh>
    <phoneticPr fontId="7"/>
  </si>
  <si>
    <t>商品１８３</t>
    <rPh sb="0" eb="2">
      <t>ショウヒン</t>
    </rPh>
    <phoneticPr fontId="7"/>
  </si>
  <si>
    <t>商品１８４</t>
    <rPh sb="0" eb="2">
      <t>ショウヒン</t>
    </rPh>
    <phoneticPr fontId="7"/>
  </si>
  <si>
    <t>商品１８５</t>
    <rPh sb="0" eb="2">
      <t>ショウヒン</t>
    </rPh>
    <phoneticPr fontId="7"/>
  </si>
  <si>
    <t>商品１８６</t>
    <rPh sb="0" eb="2">
      <t>ショウヒン</t>
    </rPh>
    <phoneticPr fontId="7"/>
  </si>
  <si>
    <t>商品１８７</t>
    <rPh sb="0" eb="2">
      <t>ショウヒン</t>
    </rPh>
    <phoneticPr fontId="7"/>
  </si>
  <si>
    <t>商品１８８</t>
    <rPh sb="0" eb="2">
      <t>ショウヒン</t>
    </rPh>
    <phoneticPr fontId="7"/>
  </si>
  <si>
    <t>商品１８９</t>
    <rPh sb="0" eb="2">
      <t>ショウヒン</t>
    </rPh>
    <phoneticPr fontId="7"/>
  </si>
  <si>
    <t>商品１９０</t>
    <rPh sb="0" eb="2">
      <t>ショウヒン</t>
    </rPh>
    <phoneticPr fontId="7"/>
  </si>
  <si>
    <t>商品１９１</t>
    <rPh sb="0" eb="2">
      <t>ショウヒン</t>
    </rPh>
    <phoneticPr fontId="7"/>
  </si>
  <si>
    <t>商品１９２</t>
    <rPh sb="0" eb="2">
      <t>ショウヒン</t>
    </rPh>
    <phoneticPr fontId="7"/>
  </si>
  <si>
    <t>商品１９３</t>
    <rPh sb="0" eb="2">
      <t>ショウヒン</t>
    </rPh>
    <phoneticPr fontId="7"/>
  </si>
  <si>
    <t>商品１９４</t>
    <rPh sb="0" eb="2">
      <t>ショウヒン</t>
    </rPh>
    <phoneticPr fontId="7"/>
  </si>
  <si>
    <t>商品１９５</t>
    <rPh sb="0" eb="2">
      <t>ショウヒン</t>
    </rPh>
    <phoneticPr fontId="7"/>
  </si>
  <si>
    <t>商品１９６</t>
    <rPh sb="0" eb="2">
      <t>ショウヒン</t>
    </rPh>
    <phoneticPr fontId="7"/>
  </si>
  <si>
    <t>商品１９７</t>
    <rPh sb="0" eb="2">
      <t>ショウヒン</t>
    </rPh>
    <phoneticPr fontId="7"/>
  </si>
  <si>
    <t>商品１９８</t>
    <rPh sb="0" eb="2">
      <t>ショウヒン</t>
    </rPh>
    <phoneticPr fontId="7"/>
  </si>
  <si>
    <t>商品１９９</t>
    <rPh sb="0" eb="2">
      <t>ショウヒン</t>
    </rPh>
    <phoneticPr fontId="7"/>
  </si>
  <si>
    <t>商品２００</t>
    <rPh sb="0" eb="2">
      <t>ショウヒン</t>
    </rPh>
    <phoneticPr fontId="7"/>
  </si>
  <si>
    <t>加工食品_その他</t>
  </si>
  <si>
    <t>■実績報告書</t>
    <rPh sb="1" eb="3">
      <t>ジッセキ</t>
    </rPh>
    <rPh sb="3" eb="6">
      <t>ホウコクショ</t>
    </rPh>
    <phoneticPr fontId="7"/>
  </si>
  <si>
    <t>報告書提出日</t>
    <rPh sb="0" eb="3">
      <t>ホウコクショ</t>
    </rPh>
    <rPh sb="3" eb="5">
      <t>テイシュツ</t>
    </rPh>
    <rPh sb="5" eb="6">
      <t>ビ</t>
    </rPh>
    <phoneticPr fontId="7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</si>
  <si>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7"/>
  </si>
  <si>
    <t>号</t>
    <rPh sb="0" eb="1">
      <t>ゴウ</t>
    </rPh>
    <phoneticPr fontId="7"/>
  </si>
  <si>
    <t>事業の実施期間</t>
    <rPh sb="0" eb="2">
      <t>ジギョウ</t>
    </rPh>
    <rPh sb="3" eb="5">
      <t>ジッシ</t>
    </rPh>
    <rPh sb="5" eb="7">
      <t>キカン</t>
    </rPh>
    <phoneticPr fontId="7"/>
  </si>
  <si>
    <t>完了</t>
    <rPh sb="0" eb="2">
      <t>カンリョウ</t>
    </rPh>
    <phoneticPr fontId="7"/>
  </si>
  <si>
    <t>着手</t>
    <rPh sb="0" eb="2">
      <t>チャクシュ</t>
    </rPh>
    <phoneticPr fontId="7"/>
  </si>
  <si>
    <t>■精算払請求書</t>
    <rPh sb="1" eb="3">
      <t>セイサン</t>
    </rPh>
    <rPh sb="3" eb="4">
      <t>バライ</t>
    </rPh>
    <rPh sb="4" eb="7">
      <t>セイキュウショ</t>
    </rPh>
    <phoneticPr fontId="7"/>
  </si>
  <si>
    <t>請求書提出日</t>
    <rPh sb="0" eb="3">
      <t>セイキュウショ</t>
    </rPh>
    <rPh sb="3" eb="5">
      <t>テイシュツ</t>
    </rPh>
    <rPh sb="5" eb="6">
      <t>ビ</t>
    </rPh>
    <phoneticPr fontId="7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</si>
  <si>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7"/>
  </si>
  <si>
    <t>■収支計算書（申請時）</t>
    <rPh sb="1" eb="3">
      <t>シュウシ</t>
    </rPh>
    <rPh sb="3" eb="6">
      <t>ケイサンショ</t>
    </rPh>
    <rPh sb="7" eb="10">
      <t>シンセイジ</t>
    </rPh>
    <phoneticPr fontId="7"/>
  </si>
  <si>
    <t>日本円</t>
    <rPh sb="0" eb="3">
      <t>ニホンエン</t>
    </rPh>
    <phoneticPr fontId="7"/>
  </si>
  <si>
    <t>単価</t>
    <rPh sb="0" eb="2">
      <t>ﾀﾝｶ</t>
    </rPh>
    <phoneticPr fontId="15" type="noConversion"/>
  </si>
  <si>
    <t>補助金基礎額
（円）</t>
    <rPh sb="0" eb="3">
      <t>ホジョキン</t>
    </rPh>
    <rPh sb="3" eb="5">
      <t>キソ</t>
    </rPh>
    <rPh sb="5" eb="6">
      <t>ガク</t>
    </rPh>
    <rPh sb="8" eb="9">
      <t>エン</t>
    </rPh>
    <phoneticPr fontId="7"/>
  </si>
  <si>
    <t>実費合計
（円・税込）</t>
    <rPh sb="0" eb="2">
      <t>ジッピ</t>
    </rPh>
    <rPh sb="2" eb="4">
      <t>ゴウケイ</t>
    </rPh>
    <rPh sb="6" eb="7">
      <t>エン</t>
    </rPh>
    <rPh sb="8" eb="10">
      <t>ゼイコミ</t>
    </rPh>
    <phoneticPr fontId="7"/>
  </si>
  <si>
    <t>合計
（円・税抜）</t>
    <rPh sb="0" eb="2">
      <t>ゴウケイ</t>
    </rPh>
    <rPh sb="4" eb="5">
      <t>エン</t>
    </rPh>
    <rPh sb="6" eb="8">
      <t>ゼイヌキ</t>
    </rPh>
    <phoneticPr fontId="7"/>
  </si>
  <si>
    <t>レート
(円）</t>
    <rPh sb="5" eb="6">
      <t>ｴﾝ</t>
    </rPh>
    <phoneticPr fontId="15" type="noConversion"/>
  </si>
  <si>
    <t>小計</t>
    <rPh sb="0" eb="2">
      <t>ｼｮｳｹｲ</t>
    </rPh>
    <phoneticPr fontId="15" type="noConversion"/>
  </si>
  <si>
    <t>数量</t>
    <rPh sb="0" eb="2">
      <t>スウリョウ</t>
    </rPh>
    <phoneticPr fontId="16"/>
  </si>
  <si>
    <t>②</t>
  </si>
  <si>
    <t>③</t>
  </si>
  <si>
    <t>⑤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</si>
  <si>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</si>
  <si>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</si>
  <si>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</si>
  <si>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</si>
  <si>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</si>
  <si>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⑬</t>
    <phoneticPr fontId="7"/>
  </si>
  <si>
    <t>⑭</t>
    <phoneticPr fontId="7"/>
  </si>
  <si>
    <t>⑮</t>
    <phoneticPr fontId="7"/>
  </si>
  <si>
    <t>⑯</t>
    <phoneticPr fontId="7"/>
  </si>
  <si>
    <t>⑰</t>
    <phoneticPr fontId="7"/>
  </si>
  <si>
    <t>⑱</t>
    <phoneticPr fontId="7"/>
  </si>
  <si>
    <t>⑲</t>
    <phoneticPr fontId="7"/>
  </si>
  <si>
    <t>⑳</t>
    <phoneticPr fontId="7"/>
  </si>
  <si>
    <t>項目１</t>
    <rPh sb="0" eb="2">
      <t>コウモク</t>
    </rPh>
    <phoneticPr fontId="7"/>
  </si>
  <si>
    <t>項目２</t>
    <rPh sb="0" eb="2">
      <t>コウモク</t>
    </rPh>
    <phoneticPr fontId="7"/>
  </si>
  <si>
    <t>項目３</t>
    <rPh sb="0" eb="2">
      <t>コウモク</t>
    </rPh>
    <phoneticPr fontId="7"/>
  </si>
  <si>
    <t>項目４</t>
    <rPh sb="0" eb="2">
      <t>コウモク</t>
    </rPh>
    <phoneticPr fontId="7"/>
  </si>
  <si>
    <t>項目５</t>
    <rPh sb="0" eb="2">
      <t>コウモク</t>
    </rPh>
    <phoneticPr fontId="7"/>
  </si>
  <si>
    <t>■収支計算書（精算時）</t>
    <rPh sb="1" eb="3">
      <t>シュウシ</t>
    </rPh>
    <rPh sb="3" eb="6">
      <t>ケイサンショ</t>
    </rPh>
    <rPh sb="7" eb="9">
      <t>セイサン</t>
    </rPh>
    <rPh sb="9" eb="10">
      <t>ジ</t>
    </rPh>
    <phoneticPr fontId="7"/>
  </si>
  <si>
    <t>大分類</t>
    <rPh sb="0" eb="3">
      <t>ダイブンルイ</t>
    </rPh>
    <phoneticPr fontId="50"/>
  </si>
  <si>
    <t>その他.</t>
    <phoneticPr fontId="50"/>
  </si>
  <si>
    <t>中分類</t>
    <rPh sb="0" eb="3">
      <t>チュウブンルイ</t>
    </rPh>
    <phoneticPr fontId="50"/>
  </si>
  <si>
    <t>野菜</t>
    <phoneticPr fontId="50"/>
  </si>
  <si>
    <t>果実</t>
    <phoneticPr fontId="50"/>
  </si>
  <si>
    <t>きのこ</t>
    <phoneticPr fontId="50"/>
  </si>
  <si>
    <t>魚介類</t>
    <phoneticPr fontId="50"/>
  </si>
  <si>
    <t>海藻</t>
    <phoneticPr fontId="50"/>
  </si>
  <si>
    <t>野菜加工品</t>
    <phoneticPr fontId="50"/>
  </si>
  <si>
    <t>果実加工品</t>
    <phoneticPr fontId="50"/>
  </si>
  <si>
    <t>きのこ加工品</t>
    <phoneticPr fontId="50"/>
  </si>
  <si>
    <t>豆加工品</t>
    <phoneticPr fontId="50"/>
  </si>
  <si>
    <t>その他畜産加工品</t>
    <phoneticPr fontId="50"/>
  </si>
  <si>
    <t>品目</t>
    <rPh sb="0" eb="2">
      <t>ヒンモク</t>
    </rPh>
    <phoneticPr fontId="50"/>
  </si>
  <si>
    <t>インゲン豆</t>
    <phoneticPr fontId="50"/>
  </si>
  <si>
    <t>アンダギーミックス</t>
  </si>
  <si>
    <t>アーサ</t>
  </si>
  <si>
    <t>牛肉</t>
    <rPh sb="0" eb="2">
      <t>ギュウニク</t>
    </rPh>
    <phoneticPr fontId="52"/>
  </si>
  <si>
    <t>うになめ茸</t>
    <rPh sb="4" eb="5">
      <t>タケ</t>
    </rPh>
    <phoneticPr fontId="54"/>
  </si>
  <si>
    <t>乾燥アーサ</t>
    <rPh sb="0" eb="2">
      <t>カンソウ</t>
    </rPh>
    <phoneticPr fontId="52"/>
  </si>
  <si>
    <t>牛乳ソフトミックス</t>
    <rPh sb="0" eb="2">
      <t>ギュウニュウ</t>
    </rPh>
    <phoneticPr fontId="56"/>
  </si>
  <si>
    <t>味付けたまご</t>
    <rPh sb="0" eb="2">
      <t>アジツ</t>
    </rPh>
    <phoneticPr fontId="56"/>
  </si>
  <si>
    <t>青汁</t>
    <rPh sb="0" eb="2">
      <t>アオジル</t>
    </rPh>
    <phoneticPr fontId="53"/>
  </si>
  <si>
    <t>塩</t>
    <rPh sb="0" eb="1">
      <t>シオ</t>
    </rPh>
    <phoneticPr fontId="52"/>
  </si>
  <si>
    <t>ウコン茶</t>
    <rPh sb="3" eb="4">
      <t>チャ</t>
    </rPh>
    <phoneticPr fontId="52"/>
  </si>
  <si>
    <t>アセロラジュース</t>
  </si>
  <si>
    <t>エノキ</t>
  </si>
  <si>
    <t>ウリズン豆</t>
    <rPh sb="4" eb="5">
      <t>マメ</t>
    </rPh>
    <phoneticPr fontId="53"/>
  </si>
  <si>
    <t>海ブドウ</t>
    <rPh sb="0" eb="1">
      <t>ウミ</t>
    </rPh>
    <phoneticPr fontId="52"/>
  </si>
  <si>
    <t>鶏卵</t>
    <rPh sb="0" eb="2">
      <t>ケイラン</t>
    </rPh>
    <phoneticPr fontId="52"/>
  </si>
  <si>
    <t>芋くず</t>
    <rPh sb="0" eb="1">
      <t>イモ</t>
    </rPh>
    <phoneticPr fontId="52"/>
  </si>
  <si>
    <t>梅干し</t>
    <rPh sb="0" eb="2">
      <t>ウメボ</t>
    </rPh>
    <phoneticPr fontId="57"/>
  </si>
  <si>
    <t>かになめ茸</t>
  </si>
  <si>
    <t>厚揚げ</t>
    <rPh sb="0" eb="2">
      <t>アツア</t>
    </rPh>
    <phoneticPr fontId="52"/>
  </si>
  <si>
    <t>カニカマ</t>
  </si>
  <si>
    <t>乾燥もずく</t>
    <rPh sb="0" eb="2">
      <t>カンソウ</t>
    </rPh>
    <phoneticPr fontId="53"/>
  </si>
  <si>
    <t>ウインナー</t>
  </si>
  <si>
    <t>チーズ</t>
  </si>
  <si>
    <t>その他.</t>
    <rPh sb="2" eb="3">
      <t>タ</t>
    </rPh>
    <phoneticPr fontId="55"/>
  </si>
  <si>
    <t>みそ</t>
  </si>
  <si>
    <t>日本酒</t>
    <rPh sb="0" eb="3">
      <t>ニホンシュ</t>
    </rPh>
    <phoneticPr fontId="52"/>
  </si>
  <si>
    <t>エリンギ</t>
    <phoneticPr fontId="50"/>
  </si>
  <si>
    <t>エダマメ</t>
  </si>
  <si>
    <t>片栗粉</t>
    <rPh sb="0" eb="3">
      <t>カタクリコ</t>
    </rPh>
    <phoneticPr fontId="53"/>
  </si>
  <si>
    <t>アカハタ</t>
  </si>
  <si>
    <t>わかめ</t>
    <phoneticPr fontId="52"/>
  </si>
  <si>
    <t>鶏肉</t>
    <rPh sb="0" eb="2">
      <t>トリニク</t>
    </rPh>
    <phoneticPr fontId="56"/>
  </si>
  <si>
    <t>さけなめ茸</t>
  </si>
  <si>
    <t>油揚げ</t>
    <rPh sb="0" eb="2">
      <t>アブラア</t>
    </rPh>
    <phoneticPr fontId="53"/>
  </si>
  <si>
    <t>海苔</t>
    <rPh sb="0" eb="2">
      <t>ノリ</t>
    </rPh>
    <phoneticPr fontId="52"/>
  </si>
  <si>
    <t>バター</t>
  </si>
  <si>
    <t>しょうゆ</t>
  </si>
  <si>
    <t>果実酒</t>
  </si>
  <si>
    <t>カーブチージュース</t>
  </si>
  <si>
    <t>スナップエンドウ</t>
  </si>
  <si>
    <t>クッキー粉</t>
  </si>
  <si>
    <t>アカマチ</t>
  </si>
  <si>
    <t>昆布</t>
    <rPh sb="0" eb="2">
      <t>コンブ</t>
    </rPh>
    <phoneticPr fontId="52"/>
  </si>
  <si>
    <t>豚肉</t>
    <rPh sb="0" eb="2">
      <t>ブタニク</t>
    </rPh>
    <phoneticPr fontId="52"/>
  </si>
  <si>
    <t>明太なめ茸</t>
    <rPh sb="0" eb="2">
      <t>メンタイ</t>
    </rPh>
    <rPh sb="4" eb="5">
      <t>タケ</t>
    </rPh>
    <phoneticPr fontId="54"/>
  </si>
  <si>
    <t>ジーマーミ豆腐</t>
    <rPh sb="5" eb="7">
      <t>ドウフ</t>
    </rPh>
    <phoneticPr fontId="52"/>
  </si>
  <si>
    <t>ひじき</t>
  </si>
  <si>
    <t>ホイップクリーム</t>
  </si>
  <si>
    <t>かりんとう</t>
  </si>
  <si>
    <t>泡盛</t>
    <rPh sb="0" eb="2">
      <t>アワモリ</t>
    </rPh>
    <phoneticPr fontId="52"/>
  </si>
  <si>
    <t>グァバジュース</t>
  </si>
  <si>
    <t>シイタケ</t>
  </si>
  <si>
    <t>サヤインゲン</t>
  </si>
  <si>
    <t>黒糖</t>
    <rPh sb="0" eb="2">
      <t>コクトウ</t>
    </rPh>
    <phoneticPr fontId="52"/>
  </si>
  <si>
    <t>モズク</t>
  </si>
  <si>
    <t>乳</t>
  </si>
  <si>
    <t>豆乳</t>
    <rPh sb="0" eb="2">
      <t>トウニュウ</t>
    </rPh>
    <phoneticPr fontId="51"/>
  </si>
  <si>
    <t>昆布</t>
    <phoneticPr fontId="50"/>
  </si>
  <si>
    <t>コンビーフ</t>
  </si>
  <si>
    <t>ヨーグルト</t>
  </si>
  <si>
    <t>紅芋タルト</t>
    <rPh sb="0" eb="1">
      <t>ベニ</t>
    </rPh>
    <rPh sb="1" eb="2">
      <t>イモ</t>
    </rPh>
    <phoneticPr fontId="52"/>
  </si>
  <si>
    <t>スナック菓子</t>
    <rPh sb="4" eb="6">
      <t>カシ</t>
    </rPh>
    <phoneticPr fontId="52"/>
  </si>
  <si>
    <t>サプリメント</t>
  </si>
  <si>
    <t>ウイスキー</t>
  </si>
  <si>
    <t>紅茶</t>
    <rPh sb="0" eb="2">
      <t>コウチャ</t>
    </rPh>
    <phoneticPr fontId="52"/>
  </si>
  <si>
    <t>シークヮーサージュース</t>
    <phoneticPr fontId="50"/>
  </si>
  <si>
    <t>シメジ</t>
    <phoneticPr fontId="50"/>
  </si>
  <si>
    <t>サヤエンドウ</t>
  </si>
  <si>
    <t>小麦粉</t>
    <rPh sb="0" eb="3">
      <t>コムギコ</t>
    </rPh>
    <phoneticPr fontId="53"/>
  </si>
  <si>
    <t>豆腐</t>
    <rPh sb="0" eb="2">
      <t>トウフ</t>
    </rPh>
    <phoneticPr fontId="52"/>
  </si>
  <si>
    <t>塩昆布</t>
  </si>
  <si>
    <t>鰹節</t>
    <rPh sb="0" eb="2">
      <t>カツオブシ</t>
    </rPh>
    <phoneticPr fontId="52"/>
  </si>
  <si>
    <t>コンビーフハッシュ</t>
  </si>
  <si>
    <t>練乳</t>
    <rPh sb="0" eb="2">
      <t>レンニュウ</t>
    </rPh>
    <phoneticPr fontId="53"/>
  </si>
  <si>
    <t>紅芋チップス</t>
    <rPh sb="0" eb="1">
      <t>ベニ</t>
    </rPh>
    <rPh sb="1" eb="2">
      <t>イモ</t>
    </rPh>
    <phoneticPr fontId="52"/>
  </si>
  <si>
    <t>健康ドリンク</t>
    <rPh sb="0" eb="2">
      <t>ケンコウ</t>
    </rPh>
    <phoneticPr fontId="52"/>
  </si>
  <si>
    <t>焼酎</t>
    <rPh sb="0" eb="2">
      <t>ショウチュウ</t>
    </rPh>
    <phoneticPr fontId="53"/>
  </si>
  <si>
    <t>ゴーヤー茶</t>
    <rPh sb="4" eb="5">
      <t>チャ</t>
    </rPh>
    <phoneticPr fontId="53"/>
  </si>
  <si>
    <t>ソラマメ</t>
  </si>
  <si>
    <t>米粉</t>
    <rPh sb="0" eb="2">
      <t>コメコ</t>
    </rPh>
    <phoneticPr fontId="51"/>
  </si>
  <si>
    <t>イカ</t>
  </si>
  <si>
    <t>はちみつ</t>
  </si>
  <si>
    <t>サラダチキン</t>
  </si>
  <si>
    <t>せんべい</t>
  </si>
  <si>
    <t>ケーキ</t>
  </si>
  <si>
    <t>もろみ酢</t>
    <rPh sb="3" eb="4">
      <t>ス</t>
    </rPh>
    <phoneticPr fontId="53"/>
  </si>
  <si>
    <t>タンカンジュース</t>
  </si>
  <si>
    <t>衛生用品</t>
    <rPh sb="0" eb="2">
      <t>エイセイ</t>
    </rPh>
    <rPh sb="2" eb="4">
      <t>ヨウヒン</t>
    </rPh>
    <phoneticPr fontId="52"/>
  </si>
  <si>
    <t>オクラ</t>
  </si>
  <si>
    <t>カキ</t>
    <phoneticPr fontId="53"/>
  </si>
  <si>
    <t>ナメコ</t>
  </si>
  <si>
    <t>大豆</t>
    <rPh sb="0" eb="2">
      <t>ダイズ</t>
    </rPh>
    <phoneticPr fontId="52"/>
  </si>
  <si>
    <t>豆腐よう</t>
    <rPh sb="0" eb="2">
      <t>トウフ</t>
    </rPh>
    <phoneticPr fontId="52"/>
  </si>
  <si>
    <t>塩もずく</t>
    <rPh sb="0" eb="1">
      <t>シオ</t>
    </rPh>
    <phoneticPr fontId="52"/>
  </si>
  <si>
    <t>三枚肉</t>
    <rPh sb="0" eb="2">
      <t>サンマイ</t>
    </rPh>
    <rPh sb="2" eb="3">
      <t>ニク</t>
    </rPh>
    <phoneticPr fontId="55"/>
  </si>
  <si>
    <t>酵素ドリンク</t>
    <rPh sb="0" eb="2">
      <t>コウソ</t>
    </rPh>
    <phoneticPr fontId="49"/>
  </si>
  <si>
    <t>酎ハイ</t>
    <rPh sb="0" eb="1">
      <t>チュウ</t>
    </rPh>
    <phoneticPr fontId="52"/>
  </si>
  <si>
    <t>さんぴん茶</t>
    <rPh sb="4" eb="5">
      <t>チャ</t>
    </rPh>
    <phoneticPr fontId="52"/>
  </si>
  <si>
    <t>パイナップルジュース</t>
  </si>
  <si>
    <t>フーロー豆</t>
    <rPh sb="4" eb="5">
      <t>マメ</t>
    </rPh>
    <phoneticPr fontId="54"/>
  </si>
  <si>
    <t>さとうきび粉末</t>
    <rPh sb="5" eb="7">
      <t>フンマツ</t>
    </rPh>
    <phoneticPr fontId="52"/>
  </si>
  <si>
    <t>イラブチャー</t>
  </si>
  <si>
    <t>乾燥野菜</t>
    <rPh sb="0" eb="2">
      <t>カンソウ</t>
    </rPh>
    <rPh sb="2" eb="4">
      <t>ヤサイ</t>
    </rPh>
    <phoneticPr fontId="52"/>
  </si>
  <si>
    <t>納豆</t>
    <rPh sb="0" eb="2">
      <t>ナットウ</t>
    </rPh>
    <phoneticPr fontId="52"/>
  </si>
  <si>
    <t>ポン酢</t>
    <rPh sb="2" eb="3">
      <t>ズ</t>
    </rPh>
    <phoneticPr fontId="52"/>
  </si>
  <si>
    <t>ラム酒</t>
    <rPh sb="2" eb="3">
      <t>シュ</t>
    </rPh>
    <phoneticPr fontId="49"/>
  </si>
  <si>
    <t>マンゴージュース</t>
  </si>
  <si>
    <t>落花生</t>
    <rPh sb="0" eb="3">
      <t>ラッカセイ</t>
    </rPh>
    <phoneticPr fontId="51"/>
  </si>
  <si>
    <t>タピオカ粉</t>
    <rPh sb="4" eb="5">
      <t>コナ</t>
    </rPh>
    <phoneticPr fontId="52"/>
  </si>
  <si>
    <t>ジャム</t>
  </si>
  <si>
    <t>島豆腐</t>
    <rPh sb="0" eb="1">
      <t>シマ</t>
    </rPh>
    <rPh sb="1" eb="3">
      <t>トウフ</t>
    </rPh>
    <phoneticPr fontId="52"/>
  </si>
  <si>
    <t>ジャーキー</t>
  </si>
  <si>
    <t>団子</t>
    <rPh sb="0" eb="2">
      <t>ダンゴ</t>
    </rPh>
    <phoneticPr fontId="53"/>
  </si>
  <si>
    <t>甘酒</t>
    <rPh sb="0" eb="2">
      <t>アマザケ</t>
    </rPh>
    <phoneticPr fontId="52"/>
  </si>
  <si>
    <t>小豆</t>
    <rPh sb="0" eb="2">
      <t>アズキ</t>
    </rPh>
    <phoneticPr fontId="54"/>
  </si>
  <si>
    <t>粉末黒糖</t>
    <rPh sb="0" eb="2">
      <t>フンマツ</t>
    </rPh>
    <rPh sb="2" eb="4">
      <t>コクトウ</t>
    </rPh>
    <phoneticPr fontId="56"/>
  </si>
  <si>
    <t>ドライフルーツ</t>
  </si>
  <si>
    <t>塩辛</t>
    <rPh sb="0" eb="2">
      <t>シオカラ</t>
    </rPh>
    <phoneticPr fontId="53"/>
  </si>
  <si>
    <t>ゼリー</t>
  </si>
  <si>
    <t>ラー油</t>
    <rPh sb="2" eb="3">
      <t>ユ</t>
    </rPh>
    <phoneticPr fontId="52"/>
  </si>
  <si>
    <t>発泡酒</t>
    <rPh sb="0" eb="3">
      <t>ハッポウシュ</t>
    </rPh>
    <phoneticPr fontId="52"/>
  </si>
  <si>
    <t>ハイビスカスティー</t>
  </si>
  <si>
    <t>マイタケ</t>
  </si>
  <si>
    <t>黒豆</t>
    <rPh sb="0" eb="2">
      <t>クロマメ</t>
    </rPh>
    <phoneticPr fontId="52"/>
  </si>
  <si>
    <t>エビ</t>
  </si>
  <si>
    <t>スクガラス</t>
  </si>
  <si>
    <t>ソーキ</t>
  </si>
  <si>
    <t>饅頭</t>
    <rPh sb="0" eb="2">
      <t>マンジュウ</t>
    </rPh>
    <phoneticPr fontId="52"/>
  </si>
  <si>
    <t>マー油</t>
    <rPh sb="2" eb="3">
      <t>アブラ</t>
    </rPh>
    <phoneticPr fontId="52"/>
  </si>
  <si>
    <t>ブランデー</t>
    <phoneticPr fontId="52"/>
  </si>
  <si>
    <t>シークヮーサー</t>
  </si>
  <si>
    <t>紅芋粉</t>
    <rPh sb="0" eb="1">
      <t>ベニ</t>
    </rPh>
    <rPh sb="1" eb="2">
      <t>イモ</t>
    </rPh>
    <rPh sb="2" eb="3">
      <t>コナ</t>
    </rPh>
    <phoneticPr fontId="52"/>
  </si>
  <si>
    <t>熟し芋</t>
    <rPh sb="0" eb="1">
      <t>ジュク</t>
    </rPh>
    <rPh sb="2" eb="3">
      <t>イモ</t>
    </rPh>
    <phoneticPr fontId="56"/>
  </si>
  <si>
    <t>サーターアンダギー</t>
  </si>
  <si>
    <t>スピリッツ</t>
    <phoneticPr fontId="52"/>
  </si>
  <si>
    <t>スイカ</t>
  </si>
  <si>
    <t>漬物</t>
    <rPh sb="0" eb="2">
      <t>ツケモノ</t>
    </rPh>
    <phoneticPr fontId="54"/>
  </si>
  <si>
    <t>煮干し</t>
    <rPh sb="0" eb="2">
      <t>ニボ</t>
    </rPh>
    <phoneticPr fontId="52"/>
  </si>
  <si>
    <t>タコスミート</t>
  </si>
  <si>
    <t>マッコリ</t>
  </si>
  <si>
    <t>スターフルーツ</t>
  </si>
  <si>
    <t>ドライトマト</t>
  </si>
  <si>
    <t>チラガー</t>
  </si>
  <si>
    <t>みりん</t>
  </si>
  <si>
    <t>沖縄工芸品</t>
    <rPh sb="0" eb="2">
      <t>オキナワ</t>
    </rPh>
    <rPh sb="2" eb="5">
      <t>コウゲイヒン</t>
    </rPh>
    <phoneticPr fontId="52"/>
  </si>
  <si>
    <t>てびち</t>
  </si>
  <si>
    <t>その他雑酒</t>
    <rPh sb="2" eb="3">
      <t>タ</t>
    </rPh>
    <rPh sb="3" eb="5">
      <t>ザッシュ</t>
    </rPh>
    <phoneticPr fontId="52"/>
  </si>
  <si>
    <t>豚足</t>
    <rPh sb="0" eb="2">
      <t>トンソク</t>
    </rPh>
    <phoneticPr fontId="53"/>
  </si>
  <si>
    <t>めんつゆ</t>
  </si>
  <si>
    <t>緑茶</t>
    <phoneticPr fontId="52"/>
  </si>
  <si>
    <t>キュウリ</t>
  </si>
  <si>
    <t>カンパチ</t>
  </si>
  <si>
    <t>紅芋ペースト</t>
    <rPh sb="0" eb="1">
      <t>ベニ</t>
    </rPh>
    <rPh sb="1" eb="2">
      <t>イモ</t>
    </rPh>
    <phoneticPr fontId="52"/>
  </si>
  <si>
    <t>ちんすこう</t>
  </si>
  <si>
    <t>干し芋</t>
    <rPh sb="0" eb="1">
      <t>ホ</t>
    </rPh>
    <rPh sb="2" eb="3">
      <t>イモ</t>
    </rPh>
    <phoneticPr fontId="52"/>
  </si>
  <si>
    <t>プリン</t>
  </si>
  <si>
    <t>ゴーヤー</t>
  </si>
  <si>
    <t>干し柿</t>
    <rPh sb="0" eb="1">
      <t>ホ</t>
    </rPh>
    <phoneticPr fontId="53"/>
  </si>
  <si>
    <t>パイナップル</t>
  </si>
  <si>
    <t>ハンバーグ</t>
  </si>
  <si>
    <t>パッションフルーツ</t>
  </si>
  <si>
    <t>米</t>
  </si>
  <si>
    <t>グルクン</t>
  </si>
  <si>
    <t>田芋パイ</t>
    <rPh sb="0" eb="1">
      <t>タ</t>
    </rPh>
    <rPh sb="1" eb="2">
      <t>イモ</t>
    </rPh>
    <phoneticPr fontId="53"/>
  </si>
  <si>
    <t>食用油</t>
  </si>
  <si>
    <t>パパイヤ</t>
  </si>
  <si>
    <t>車海老</t>
    <rPh sb="0" eb="3">
      <t>クルマエビ</t>
    </rPh>
    <phoneticPr fontId="52"/>
  </si>
  <si>
    <t>ポークランチョンミート</t>
  </si>
  <si>
    <t>コーレーグース</t>
  </si>
  <si>
    <t>生姜加工品</t>
    <rPh sb="2" eb="5">
      <t>カコウヒン</t>
    </rPh>
    <phoneticPr fontId="53"/>
  </si>
  <si>
    <t>ラフテー</t>
    <phoneticPr fontId="50"/>
  </si>
  <si>
    <t>ブドウ</t>
  </si>
  <si>
    <t>スープ</t>
    <phoneticPr fontId="50"/>
  </si>
  <si>
    <t>島ラッキョウ</t>
    <rPh sb="0" eb="1">
      <t>シマ</t>
    </rPh>
    <phoneticPr fontId="52"/>
  </si>
  <si>
    <t>ふりかけ</t>
    <phoneticPr fontId="50"/>
  </si>
  <si>
    <t>タマン</t>
  </si>
  <si>
    <t>マンゴー</t>
  </si>
  <si>
    <t>ダイコン</t>
    <phoneticPr fontId="52"/>
  </si>
  <si>
    <t>ミカン</t>
  </si>
  <si>
    <t>メロン</t>
  </si>
  <si>
    <t>モモ</t>
  </si>
  <si>
    <t>トウガン</t>
  </si>
  <si>
    <t>リンゴ</t>
  </si>
  <si>
    <t>トマト</t>
  </si>
  <si>
    <t>ナス</t>
  </si>
  <si>
    <t>カキ</t>
  </si>
  <si>
    <t>ツブ貝</t>
    <rPh sb="2" eb="3">
      <t>カイ</t>
    </rPh>
    <phoneticPr fontId="53"/>
  </si>
  <si>
    <t>ホタテ</t>
  </si>
  <si>
    <t>夜光貝</t>
  </si>
  <si>
    <t>ピーマン</t>
  </si>
  <si>
    <t>紅イモ</t>
    <rPh sb="0" eb="1">
      <t>ベニ</t>
    </rPh>
    <phoneticPr fontId="53"/>
  </si>
  <si>
    <t>ホウレンソウ</t>
  </si>
  <si>
    <t>レタス</t>
  </si>
  <si>
    <t>品目</t>
    <rPh sb="0" eb="2">
      <t>ヒンモク</t>
    </rPh>
    <phoneticPr fontId="7"/>
  </si>
  <si>
    <t>豆類</t>
    <phoneticPr fontId="50"/>
  </si>
  <si>
    <t>肉類</t>
    <phoneticPr fontId="50"/>
  </si>
  <si>
    <t>魚介類加工品</t>
    <phoneticPr fontId="50"/>
  </si>
  <si>
    <t>海藻加工品</t>
    <phoneticPr fontId="50"/>
  </si>
  <si>
    <t>肉加工品</t>
    <phoneticPr fontId="50"/>
  </si>
  <si>
    <t>乾燥めん</t>
    <rPh sb="0" eb="2">
      <t>カンソウ</t>
    </rPh>
    <phoneticPr fontId="52"/>
  </si>
  <si>
    <t>干物</t>
    <rPh sb="0" eb="2">
      <t>ヒモノ</t>
    </rPh>
    <phoneticPr fontId="53"/>
  </si>
  <si>
    <t>シークヮーサー加工品</t>
    <phoneticPr fontId="54"/>
  </si>
  <si>
    <t>即席めん</t>
    <rPh sb="0" eb="2">
      <t>ソクセキ</t>
    </rPh>
    <phoneticPr fontId="52"/>
  </si>
  <si>
    <t>パイナップル加工品</t>
    <phoneticPr fontId="50"/>
  </si>
  <si>
    <t>ソース</t>
    <phoneticPr fontId="50"/>
  </si>
  <si>
    <t>マンゴー加工品</t>
    <phoneticPr fontId="50"/>
  </si>
  <si>
    <t>魚缶詰</t>
    <rPh sb="0" eb="1">
      <t>サカナ</t>
    </rPh>
    <rPh sb="1" eb="3">
      <t>カンヅメ</t>
    </rPh>
    <phoneticPr fontId="52"/>
  </si>
  <si>
    <t>冷凍魚</t>
    <rPh sb="0" eb="2">
      <t>レイトウ</t>
    </rPh>
    <rPh sb="2" eb="3">
      <t>サカナ</t>
    </rPh>
    <phoneticPr fontId="56"/>
  </si>
  <si>
    <t>もずく加工品</t>
    <phoneticPr fontId="50"/>
  </si>
  <si>
    <t>タレ</t>
    <phoneticPr fontId="51"/>
  </si>
  <si>
    <t>美容用品</t>
    <rPh sb="0" eb="2">
      <t>ビヨウ</t>
    </rPh>
    <rPh sb="2" eb="4">
      <t>ヨウヒン</t>
    </rPh>
    <phoneticPr fontId="50"/>
  </si>
  <si>
    <t>だし</t>
    <phoneticPr fontId="50"/>
  </si>
  <si>
    <t>チョコレート菓子</t>
    <phoneticPr fontId="50"/>
  </si>
  <si>
    <t>畜産物</t>
    <phoneticPr fontId="7"/>
  </si>
  <si>
    <t>その他畜産物</t>
    <phoneticPr fontId="50"/>
  </si>
  <si>
    <t>その他.</t>
  </si>
  <si>
    <t>調理済食品.</t>
    <rPh sb="0" eb="3">
      <t>チョウリズ</t>
    </rPh>
    <rPh sb="3" eb="5">
      <t>ショクヒン</t>
    </rPh>
    <phoneticPr fontId="50"/>
  </si>
  <si>
    <t>加工食品_畜産物</t>
    <phoneticPr fontId="7"/>
  </si>
  <si>
    <t>　畜産物</t>
    <phoneticPr fontId="7"/>
  </si>
  <si>
    <t>　加工食品_畜産物</t>
    <phoneticPr fontId="7"/>
  </si>
  <si>
    <t>　加工食品_その他</t>
    <phoneticPr fontId="7"/>
  </si>
  <si>
    <t>　調味料</t>
    <phoneticPr fontId="7"/>
  </si>
  <si>
    <t>　酒類</t>
    <phoneticPr fontId="7"/>
  </si>
  <si>
    <t>　清涼飲料水</t>
    <phoneticPr fontId="7"/>
  </si>
  <si>
    <t>　菓子類</t>
    <phoneticPr fontId="7"/>
  </si>
  <si>
    <t>　健康食品</t>
    <phoneticPr fontId="7"/>
  </si>
  <si>
    <t>　工業製品</t>
    <phoneticPr fontId="7"/>
  </si>
  <si>
    <t>　その他</t>
    <phoneticPr fontId="7"/>
  </si>
  <si>
    <t>　その他畜産加工品</t>
    <phoneticPr fontId="7"/>
  </si>
  <si>
    <t>　肉加工品</t>
    <phoneticPr fontId="7"/>
  </si>
  <si>
    <t>　海藻加工品</t>
    <phoneticPr fontId="7"/>
  </si>
  <si>
    <t>　魚介類加工品</t>
    <phoneticPr fontId="7"/>
  </si>
  <si>
    <t>　豆加工品</t>
    <phoneticPr fontId="7"/>
  </si>
  <si>
    <t>　きのこ加工品</t>
    <phoneticPr fontId="7"/>
  </si>
  <si>
    <t>　野菜加工品</t>
    <phoneticPr fontId="7"/>
  </si>
  <si>
    <t>　その他畜産物</t>
    <phoneticPr fontId="7"/>
  </si>
  <si>
    <t>　肉類</t>
    <phoneticPr fontId="7"/>
  </si>
  <si>
    <t>　海藻</t>
    <phoneticPr fontId="7"/>
  </si>
  <si>
    <t>　魚介類</t>
    <phoneticPr fontId="7"/>
  </si>
  <si>
    <t>　果実加工品</t>
    <phoneticPr fontId="7"/>
  </si>
  <si>
    <t>　豆類</t>
    <phoneticPr fontId="7"/>
  </si>
  <si>
    <t>　きのこ</t>
    <phoneticPr fontId="7"/>
  </si>
  <si>
    <t>　果実</t>
    <phoneticPr fontId="7"/>
  </si>
  <si>
    <t>　野菜</t>
    <phoneticPr fontId="7"/>
  </si>
  <si>
    <t>　ゴーヤー、紅イモ、島ラッキョウ等</t>
    <rPh sb="10" eb="11">
      <t>シマ</t>
    </rPh>
    <rPh sb="16" eb="17">
      <t>ナド</t>
    </rPh>
    <phoneticPr fontId="7"/>
  </si>
  <si>
    <t>　パイナップル、シークヮーサー等</t>
    <rPh sb="15" eb="16">
      <t>ナド</t>
    </rPh>
    <phoneticPr fontId="7"/>
  </si>
  <si>
    <t>　シイタケ、エノキ、エリンギ等</t>
    <rPh sb="14" eb="15">
      <t>ナド</t>
    </rPh>
    <phoneticPr fontId="7"/>
  </si>
  <si>
    <t>　インゲン豆、ウリズン豆等</t>
    <rPh sb="11" eb="12">
      <t>マメ</t>
    </rPh>
    <rPh sb="12" eb="13">
      <t>ナド</t>
    </rPh>
    <phoneticPr fontId="50"/>
  </si>
  <si>
    <t>　米、粉末黒糖、紅イモ粉、小麦粉等</t>
    <rPh sb="1" eb="2">
      <t>コメ</t>
    </rPh>
    <rPh sb="3" eb="5">
      <t>フンマツ</t>
    </rPh>
    <rPh sb="5" eb="7">
      <t>コクトウ</t>
    </rPh>
    <rPh sb="8" eb="9">
      <t>ベニ</t>
    </rPh>
    <rPh sb="11" eb="12">
      <t>コナ</t>
    </rPh>
    <rPh sb="13" eb="16">
      <t>コムギコ</t>
    </rPh>
    <rPh sb="16" eb="17">
      <t>ナド</t>
    </rPh>
    <phoneticPr fontId="56"/>
  </si>
  <si>
    <t>　魚、貝、イカ、タコ、エビ等</t>
    <rPh sb="1" eb="2">
      <t>サカナ</t>
    </rPh>
    <rPh sb="3" eb="4">
      <t>カイ</t>
    </rPh>
    <rPh sb="13" eb="14">
      <t>ナド</t>
    </rPh>
    <phoneticPr fontId="7"/>
  </si>
  <si>
    <t>　海ブドウ、モズク、アーサ、昆布等</t>
    <rPh sb="1" eb="2">
      <t>ウミ</t>
    </rPh>
    <rPh sb="14" eb="16">
      <t>コンブ</t>
    </rPh>
    <rPh sb="16" eb="17">
      <t>ナド</t>
    </rPh>
    <phoneticPr fontId="52"/>
  </si>
  <si>
    <t>　牛肉、豚肉、鶏肉</t>
    <rPh sb="1" eb="3">
      <t>ギュウニク</t>
    </rPh>
    <rPh sb="4" eb="6">
      <t>ブタニク</t>
    </rPh>
    <rPh sb="7" eb="9">
      <t>トリニク</t>
    </rPh>
    <phoneticPr fontId="52"/>
  </si>
  <si>
    <t>　鶏卵、牛乳、はちみつ等</t>
    <rPh sb="1" eb="3">
      <t>ケイラン</t>
    </rPh>
    <rPh sb="4" eb="6">
      <t>ギュウニュウ</t>
    </rPh>
    <rPh sb="11" eb="12">
      <t>ナド</t>
    </rPh>
    <phoneticPr fontId="52"/>
  </si>
  <si>
    <t>　乾燥野菜、紅芋ペースト、漬物、干し芋等</t>
    <rPh sb="1" eb="3">
      <t>カンソウ</t>
    </rPh>
    <rPh sb="3" eb="5">
      <t>ヤサイ</t>
    </rPh>
    <rPh sb="6" eb="7">
      <t>ベニ</t>
    </rPh>
    <rPh sb="7" eb="8">
      <t>イモ</t>
    </rPh>
    <rPh sb="13" eb="15">
      <t>ツケモノ</t>
    </rPh>
    <rPh sb="16" eb="17">
      <t>ホ</t>
    </rPh>
    <rPh sb="18" eb="19">
      <t>イモ</t>
    </rPh>
    <rPh sb="19" eb="20">
      <t>ナド</t>
    </rPh>
    <phoneticPr fontId="52"/>
  </si>
  <si>
    <t>　ドライフルーツ、シークヮーサー果汁、パイン缶等</t>
    <rPh sb="16" eb="18">
      <t>カジュウ</t>
    </rPh>
    <rPh sb="22" eb="23">
      <t>カン</t>
    </rPh>
    <rPh sb="23" eb="24">
      <t>ナド</t>
    </rPh>
    <phoneticPr fontId="7"/>
  </si>
  <si>
    <t>　なめ茸等</t>
    <rPh sb="3" eb="4">
      <t>タケ</t>
    </rPh>
    <rPh sb="4" eb="5">
      <t>ナド</t>
    </rPh>
    <phoneticPr fontId="54"/>
  </si>
  <si>
    <t>　島豆腐、ジーマーミ豆腐、納豆等</t>
    <rPh sb="1" eb="2">
      <t>シマ</t>
    </rPh>
    <rPh sb="2" eb="4">
      <t>トウフ</t>
    </rPh>
    <rPh sb="10" eb="12">
      <t>トウフ</t>
    </rPh>
    <rPh sb="13" eb="15">
      <t>ナットウ</t>
    </rPh>
    <rPh sb="15" eb="16">
      <t>ナド</t>
    </rPh>
    <phoneticPr fontId="52"/>
  </si>
  <si>
    <t>　乾燥めん、即席めん等</t>
    <rPh sb="1" eb="3">
      <t>カンソウ</t>
    </rPh>
    <rPh sb="6" eb="8">
      <t>ソクセキ</t>
    </rPh>
    <rPh sb="10" eb="11">
      <t>ナド</t>
    </rPh>
    <phoneticPr fontId="52"/>
  </si>
  <si>
    <t>　干物、カニカマ、かまぼこ、ツナ缶等</t>
    <rPh sb="1" eb="3">
      <t>ヒモノ</t>
    </rPh>
    <rPh sb="16" eb="17">
      <t>カン</t>
    </rPh>
    <rPh sb="17" eb="18">
      <t>ナド</t>
    </rPh>
    <phoneticPr fontId="53"/>
  </si>
  <si>
    <t>　乾燥アーサ、塩昆布、ひじき等</t>
    <rPh sb="1" eb="3">
      <t>カンソウ</t>
    </rPh>
    <rPh sb="7" eb="8">
      <t>シオ</t>
    </rPh>
    <rPh sb="8" eb="10">
      <t>コンブ</t>
    </rPh>
    <rPh sb="14" eb="15">
      <t>ナド</t>
    </rPh>
    <phoneticPr fontId="52"/>
  </si>
  <si>
    <t>　ソーキ、てびち、ポークランチョンミート、ソーセージ等</t>
    <rPh sb="26" eb="27">
      <t>ナド</t>
    </rPh>
    <phoneticPr fontId="7"/>
  </si>
  <si>
    <t>　ヨーグルト、バター、チーズ、味付け玉子等</t>
    <rPh sb="15" eb="17">
      <t>アジツ</t>
    </rPh>
    <rPh sb="18" eb="20">
      <t>タマゴ</t>
    </rPh>
    <rPh sb="20" eb="21">
      <t>ナド</t>
    </rPh>
    <phoneticPr fontId="7"/>
  </si>
  <si>
    <t>　調理済食品（すぐ食事できるもの）、その他加工食品</t>
    <rPh sb="1" eb="4">
      <t>チョウリズ</t>
    </rPh>
    <rPh sb="4" eb="6">
      <t>ショクヒン</t>
    </rPh>
    <rPh sb="9" eb="11">
      <t>ショクジ</t>
    </rPh>
    <rPh sb="20" eb="21">
      <t>タ</t>
    </rPh>
    <rPh sb="21" eb="23">
      <t>カコウ</t>
    </rPh>
    <rPh sb="23" eb="25">
      <t>ショクヒン</t>
    </rPh>
    <phoneticPr fontId="50"/>
  </si>
  <si>
    <t>　コーレーグース、即席調味料（〇〇飯の素等）、スープ、ソース、塩、タレ等</t>
    <rPh sb="9" eb="11">
      <t>ソクセキ</t>
    </rPh>
    <rPh sb="11" eb="14">
      <t>チョウミリョウ</t>
    </rPh>
    <rPh sb="17" eb="18">
      <t>メシ</t>
    </rPh>
    <rPh sb="19" eb="20">
      <t>モト</t>
    </rPh>
    <rPh sb="20" eb="21">
      <t>ナド</t>
    </rPh>
    <rPh sb="31" eb="32">
      <t>シオ</t>
    </rPh>
    <rPh sb="35" eb="36">
      <t>ナド</t>
    </rPh>
    <phoneticPr fontId="7"/>
  </si>
  <si>
    <t>　ビール、泡盛、ワイン、日本酒、ウイスキー等</t>
    <rPh sb="5" eb="7">
      <t>アワモリ</t>
    </rPh>
    <rPh sb="12" eb="15">
      <t>ニホンシュ</t>
    </rPh>
    <rPh sb="21" eb="22">
      <t>ナド</t>
    </rPh>
    <phoneticPr fontId="7"/>
  </si>
  <si>
    <t>　さんぴん茶、ウコン茶、緑茶、コーヒー、ジュース等</t>
    <rPh sb="5" eb="6">
      <t>チャ</t>
    </rPh>
    <rPh sb="10" eb="11">
      <t>チャ</t>
    </rPh>
    <rPh sb="12" eb="14">
      <t>リョクチャ</t>
    </rPh>
    <rPh sb="24" eb="25">
      <t>ナド</t>
    </rPh>
    <phoneticPr fontId="52"/>
  </si>
  <si>
    <t>　ちんすこう、紅芋タルト、田芋パイ等</t>
    <rPh sb="7" eb="9">
      <t>ベニイモ</t>
    </rPh>
    <rPh sb="13" eb="14">
      <t>タ</t>
    </rPh>
    <rPh sb="14" eb="15">
      <t>イモ</t>
    </rPh>
    <rPh sb="17" eb="18">
      <t>ナド</t>
    </rPh>
    <phoneticPr fontId="7"/>
  </si>
  <si>
    <t>　サプリメント、青汁、健康ドリンク等</t>
    <rPh sb="8" eb="10">
      <t>アオジル</t>
    </rPh>
    <rPh sb="11" eb="13">
      <t>ケンコウ</t>
    </rPh>
    <rPh sb="17" eb="18">
      <t>ナド</t>
    </rPh>
    <phoneticPr fontId="7"/>
  </si>
  <si>
    <t>　やちむん、シーサー、琉球ガラス、化粧品、美容用品等</t>
    <rPh sb="11" eb="13">
      <t>リュウキュウ</t>
    </rPh>
    <rPh sb="17" eb="20">
      <t>ケショウヒン</t>
    </rPh>
    <rPh sb="21" eb="23">
      <t>ビヨウ</t>
    </rPh>
    <rPh sb="23" eb="25">
      <t>ヨウヒン</t>
    </rPh>
    <rPh sb="25" eb="26">
      <t>ナド</t>
    </rPh>
    <phoneticPr fontId="7"/>
  </si>
  <si>
    <t>　（上記にあてはまらないもの）</t>
    <phoneticPr fontId="7"/>
  </si>
  <si>
    <t>　大分類</t>
    <rPh sb="1" eb="4">
      <t>ダイブンルイ</t>
    </rPh>
    <phoneticPr fontId="7"/>
  </si>
  <si>
    <t>　中分類</t>
    <rPh sb="1" eb="4">
      <t>チュウブンルイ</t>
    </rPh>
    <phoneticPr fontId="7"/>
  </si>
  <si>
    <t>　品目例</t>
    <rPh sb="1" eb="3">
      <t>ヒンモク</t>
    </rPh>
    <rPh sb="3" eb="4">
      <t>レイ</t>
    </rPh>
    <phoneticPr fontId="7"/>
  </si>
  <si>
    <t>その他.</t>
    <phoneticPr fontId="7"/>
  </si>
  <si>
    <t>申請書用　入力フォーム</t>
    <rPh sb="0" eb="3">
      <t>シンセイショ</t>
    </rPh>
    <rPh sb="3" eb="4">
      <t>ヨウ</t>
    </rPh>
    <rPh sb="5" eb="7">
      <t>ニュウリョク</t>
    </rPh>
    <phoneticPr fontId="7"/>
  </si>
  <si>
    <t>報告書用　入力フォーム</t>
    <rPh sb="0" eb="3">
      <t>ホウコクショ</t>
    </rPh>
    <rPh sb="3" eb="4">
      <t>ヨウ</t>
    </rPh>
    <rPh sb="5" eb="7">
      <t>ニュウリョク</t>
    </rPh>
    <phoneticPr fontId="7"/>
  </si>
  <si>
    <t>農産物</t>
  </si>
  <si>
    <t>その他農産物</t>
  </si>
  <si>
    <t>水産物</t>
  </si>
  <si>
    <t>農産物</t>
    <phoneticPr fontId="7"/>
  </si>
  <si>
    <t>水産物</t>
    <phoneticPr fontId="7"/>
  </si>
  <si>
    <t>加工食品_水産物</t>
    <phoneticPr fontId="50"/>
  </si>
  <si>
    <t>加工食品_農産物</t>
    <phoneticPr fontId="50"/>
  </si>
  <si>
    <t>その他農産加工品</t>
    <phoneticPr fontId="50"/>
  </si>
  <si>
    <t>X</t>
    <phoneticPr fontId="7"/>
  </si>
  <si>
    <t>　農産物</t>
    <rPh sb="1" eb="4">
      <t>ノウサンブツ</t>
    </rPh>
    <phoneticPr fontId="7"/>
  </si>
  <si>
    <t>　その他農産物</t>
    <phoneticPr fontId="7"/>
  </si>
  <si>
    <t>　加工食品_農産物</t>
    <phoneticPr fontId="7"/>
  </si>
  <si>
    <t>　その他農産加工品</t>
    <phoneticPr fontId="7"/>
  </si>
  <si>
    <t>　水産物</t>
    <rPh sb="1" eb="2">
      <t>スイ</t>
    </rPh>
    <phoneticPr fontId="7"/>
  </si>
  <si>
    <t>　加工食品_水産物</t>
    <phoneticPr fontId="7"/>
  </si>
  <si>
    <t>商品①</t>
    <phoneticPr fontId="7"/>
  </si>
  <si>
    <t>商品②</t>
    <phoneticPr fontId="7"/>
  </si>
  <si>
    <t>商品③</t>
    <phoneticPr fontId="7"/>
  </si>
  <si>
    <t>商品④</t>
    <phoneticPr fontId="7"/>
  </si>
  <si>
    <t>商品⑤</t>
    <phoneticPr fontId="7"/>
  </si>
  <si>
    <t>住所</t>
    <rPh sb="0" eb="2">
      <t>ジュウショ</t>
    </rPh>
    <phoneticPr fontId="7"/>
  </si>
  <si>
    <t>現地に有している販路
（国毎に主な現地取引先企業名を３つ記入）</t>
    <rPh sb="0" eb="2">
      <t>ゲンチ</t>
    </rPh>
    <rPh sb="3" eb="4">
      <t>ユウ</t>
    </rPh>
    <rPh sb="8" eb="10">
      <t>ハンロ</t>
    </rPh>
    <rPh sb="12" eb="13">
      <t>クニ</t>
    </rPh>
    <rPh sb="13" eb="14">
      <t>ゴト</t>
    </rPh>
    <rPh sb="15" eb="16">
      <t>オモ</t>
    </rPh>
    <rPh sb="17" eb="19">
      <t>ゲンチ</t>
    </rPh>
    <rPh sb="19" eb="21">
      <t>トリヒキ</t>
    </rPh>
    <rPh sb="21" eb="22">
      <t>サキ</t>
    </rPh>
    <rPh sb="22" eb="24">
      <t>キギョウ</t>
    </rPh>
    <rPh sb="24" eb="25">
      <t>メイ</t>
    </rPh>
    <rPh sb="28" eb="30">
      <t>キニュウ</t>
    </rPh>
    <phoneticPr fontId="7"/>
  </si>
  <si>
    <t>４月　　実施内容</t>
    <rPh sb="4" eb="6">
      <t>ジッシ</t>
    </rPh>
    <rPh sb="6" eb="8">
      <t>ナイヨウ</t>
    </rPh>
    <phoneticPr fontId="7"/>
  </si>
  <si>
    <t>１２月　　実施内容</t>
    <rPh sb="5" eb="7">
      <t>ジッシ</t>
    </rPh>
    <rPh sb="7" eb="9">
      <t>ナイヨウ</t>
    </rPh>
    <phoneticPr fontId="7"/>
  </si>
  <si>
    <t>１１月　　実施内容</t>
    <rPh sb="5" eb="7">
      <t>ジッシ</t>
    </rPh>
    <rPh sb="7" eb="9">
      <t>ナイヨウ</t>
    </rPh>
    <phoneticPr fontId="7"/>
  </si>
  <si>
    <t>１０月　　実施内容</t>
    <rPh sb="5" eb="7">
      <t>ジッシ</t>
    </rPh>
    <rPh sb="7" eb="9">
      <t>ナイヨウ</t>
    </rPh>
    <phoneticPr fontId="7"/>
  </si>
  <si>
    <t>９月　　実施内容</t>
    <rPh sb="4" eb="6">
      <t>ジッシ</t>
    </rPh>
    <rPh sb="6" eb="8">
      <t>ナイヨウ</t>
    </rPh>
    <phoneticPr fontId="7"/>
  </si>
  <si>
    <t>８月　　実施内容</t>
    <rPh sb="4" eb="6">
      <t>ジッシ</t>
    </rPh>
    <rPh sb="6" eb="8">
      <t>ナイヨウ</t>
    </rPh>
    <phoneticPr fontId="7"/>
  </si>
  <si>
    <t>１月　　実施内容</t>
    <rPh sb="4" eb="6">
      <t>ジッシ</t>
    </rPh>
    <rPh sb="6" eb="8">
      <t>ナイヨウ</t>
    </rPh>
    <phoneticPr fontId="7"/>
  </si>
  <si>
    <t>２月　　実施内容</t>
    <rPh sb="4" eb="6">
      <t>ジッシ</t>
    </rPh>
    <rPh sb="6" eb="8">
      <t>ナイヨウ</t>
    </rPh>
    <phoneticPr fontId="7"/>
  </si>
  <si>
    <t>３月　　実施内容</t>
    <rPh sb="4" eb="6">
      <t>ジッシ</t>
    </rPh>
    <rPh sb="6" eb="8">
      <t>ナイヨウ</t>
    </rPh>
    <phoneticPr fontId="7"/>
  </si>
  <si>
    <t>７月　　実施内容</t>
    <rPh sb="4" eb="6">
      <t>ジッシ</t>
    </rPh>
    <rPh sb="6" eb="8">
      <t>ナイヨウ</t>
    </rPh>
    <phoneticPr fontId="7"/>
  </si>
  <si>
    <t>６月　　実施内容</t>
    <rPh sb="4" eb="6">
      <t>ジッシ</t>
    </rPh>
    <rPh sb="6" eb="8">
      <t>ナイヨウ</t>
    </rPh>
    <phoneticPr fontId="7"/>
  </si>
  <si>
    <t>５月　　実施内容</t>
    <rPh sb="4" eb="6">
      <t>ジッシ</t>
    </rPh>
    <rPh sb="6" eb="8">
      <t>ナイヨウ</t>
    </rPh>
    <phoneticPr fontId="7"/>
  </si>
  <si>
    <t>①</t>
  </si>
  <si>
    <t>国名（選択）</t>
    <rPh sb="1" eb="2">
      <t>メイ</t>
    </rPh>
    <phoneticPr fontId="7"/>
  </si>
  <si>
    <t>国名（選択）</t>
    <phoneticPr fontId="7"/>
  </si>
  <si>
    <t>交付決定番号　沖縄県指令商第</t>
    <rPh sb="7" eb="10">
      <t>オキナワケン</t>
    </rPh>
    <rPh sb="10" eb="12">
      <t>シレイ</t>
    </rPh>
    <rPh sb="12" eb="13">
      <t>ショウ</t>
    </rPh>
    <rPh sb="13" eb="14">
      <t>ダイ</t>
    </rPh>
    <phoneticPr fontId="7"/>
  </si>
  <si>
    <t>額の確定通知番号　沖縄県達商第</t>
    <rPh sb="9" eb="12">
      <t>オキナワケン</t>
    </rPh>
    <rPh sb="12" eb="13">
      <t>タツ</t>
    </rPh>
    <rPh sb="13" eb="14">
      <t>ショウ</t>
    </rPh>
    <rPh sb="14" eb="15">
      <t>ダイ</t>
    </rPh>
    <phoneticPr fontId="7"/>
  </si>
  <si>
    <t>沖縄県及び支援機関</t>
    <rPh sb="0" eb="3">
      <t>オキナワケン</t>
    </rPh>
    <rPh sb="3" eb="4">
      <t>オヨ</t>
    </rPh>
    <rPh sb="5" eb="9">
      <t>シエンキカン</t>
    </rPh>
    <phoneticPr fontId="7"/>
  </si>
  <si>
    <t>への要望　　　　　　</t>
    <phoneticPr fontId="7"/>
  </si>
  <si>
    <t>フリガナ</t>
  </si>
  <si>
    <t>台湾ドル</t>
    <rPh sb="0" eb="2">
      <t>タイワン</t>
    </rPh>
    <phoneticPr fontId="7"/>
  </si>
  <si>
    <t>即席調味料</t>
    <rPh sb="0" eb="2">
      <t>ソクセキ</t>
    </rPh>
    <rPh sb="2" eb="5">
      <t>チョウミリョウ</t>
    </rPh>
    <phoneticPr fontId="55"/>
  </si>
  <si>
    <r>
      <t>１．目標設定（輸出額　円／年）　　</t>
    </r>
    <r>
      <rPr>
        <b/>
        <sz val="10"/>
        <color theme="1"/>
        <rFont val="ＭＳ Ｐ明朝"/>
        <family val="1"/>
        <charset val="128"/>
      </rPr>
      <t>※決算期の実績を記入してください</t>
    </r>
    <rPh sb="2" eb="4">
      <t>モクヒョウ</t>
    </rPh>
    <rPh sb="4" eb="6">
      <t>セッテイ</t>
    </rPh>
    <rPh sb="7" eb="10">
      <t>ユシュツガク</t>
    </rPh>
    <rPh sb="11" eb="12">
      <t>エン</t>
    </rPh>
    <rPh sb="13" eb="14">
      <t>ネン</t>
    </rPh>
    <rPh sb="18" eb="21">
      <t>ケッサンキ</t>
    </rPh>
    <phoneticPr fontId="7"/>
  </si>
  <si>
    <t>JPY(日本円)</t>
    <phoneticPr fontId="7"/>
  </si>
  <si>
    <t>香港ドル</t>
    <phoneticPr fontId="7"/>
  </si>
  <si>
    <t>HKD(香港ドル)</t>
    <phoneticPr fontId="7"/>
  </si>
  <si>
    <t>TWD(台湾ドル)</t>
    <phoneticPr fontId="7"/>
  </si>
  <si>
    <t>中国・人民元</t>
    <phoneticPr fontId="7"/>
  </si>
  <si>
    <t>CNY(中国・人民元)</t>
    <phoneticPr fontId="7"/>
  </si>
  <si>
    <t>韓国ウォン</t>
    <phoneticPr fontId="7"/>
  </si>
  <si>
    <t>KRW(韓国ウォン)</t>
    <phoneticPr fontId="7"/>
  </si>
  <si>
    <t>タイ・バーツ</t>
    <phoneticPr fontId="7"/>
  </si>
  <si>
    <t>THB(タイ・バーツ)</t>
    <phoneticPr fontId="7"/>
  </si>
  <si>
    <t>シンガポール・ドル</t>
    <phoneticPr fontId="7"/>
  </si>
  <si>
    <t>SGD(シンガポール・ドル)</t>
    <phoneticPr fontId="7"/>
  </si>
  <si>
    <t>マレーシア・リンギット</t>
    <phoneticPr fontId="7"/>
  </si>
  <si>
    <t>MYR(マレーシア・リンギット)</t>
    <phoneticPr fontId="7"/>
  </si>
  <si>
    <t>米ドル</t>
    <phoneticPr fontId="7"/>
  </si>
  <si>
    <t>USD(米ドル)</t>
    <phoneticPr fontId="7"/>
  </si>
  <si>
    <t>ユーロ</t>
    <phoneticPr fontId="7"/>
  </si>
  <si>
    <t>EUR(ユーロ)</t>
    <phoneticPr fontId="7"/>
  </si>
  <si>
    <t>カナダ・ドル</t>
    <phoneticPr fontId="7"/>
  </si>
  <si>
    <t>CAD(カナダ・ドル)</t>
    <phoneticPr fontId="7"/>
  </si>
  <si>
    <t>英ポンド</t>
    <phoneticPr fontId="7"/>
  </si>
  <si>
    <t>GBP(英ポンド)</t>
    <phoneticPr fontId="7"/>
  </si>
  <si>
    <t>スイス･フラン</t>
    <phoneticPr fontId="7"/>
  </si>
  <si>
    <t>CHF(スイス･フラン)</t>
    <phoneticPr fontId="7"/>
  </si>
  <si>
    <t>デンマーク・クローネ</t>
    <phoneticPr fontId="7"/>
  </si>
  <si>
    <t>DKK(デンマーク・クローネ)</t>
    <phoneticPr fontId="7"/>
  </si>
  <si>
    <t>ノルウェー・クローネ</t>
    <phoneticPr fontId="7"/>
  </si>
  <si>
    <t>NOK(ノルウェー・クローネ)</t>
    <phoneticPr fontId="7"/>
  </si>
  <si>
    <t>スウェーデン・クローネ</t>
    <phoneticPr fontId="7"/>
  </si>
  <si>
    <t>SEK(スウェーデン・クローネ)</t>
    <phoneticPr fontId="7"/>
  </si>
  <si>
    <t>オーストラリア・ドル</t>
    <phoneticPr fontId="7"/>
  </si>
  <si>
    <t>AUD(オーストラリア・ドル)</t>
    <phoneticPr fontId="7"/>
  </si>
  <si>
    <t>ニュージーランド・ドル</t>
    <phoneticPr fontId="7"/>
  </si>
  <si>
    <t>NZD(ニュージーランド・ドル)</t>
    <phoneticPr fontId="7"/>
  </si>
  <si>
    <t>サウジ・リアル</t>
    <phoneticPr fontId="7"/>
  </si>
  <si>
    <t>SAR(サウジ・リアル)</t>
    <phoneticPr fontId="7"/>
  </si>
  <si>
    <t>UAEディルハム</t>
    <phoneticPr fontId="7"/>
  </si>
  <si>
    <t>AED(UAEディルハム)</t>
    <phoneticPr fontId="7"/>
  </si>
  <si>
    <t>インド・ルピー</t>
    <phoneticPr fontId="7"/>
  </si>
  <si>
    <t>INR(インド・ルピー)</t>
    <phoneticPr fontId="7"/>
  </si>
  <si>
    <t>パキスタン・ルピー</t>
    <phoneticPr fontId="7"/>
  </si>
  <si>
    <t>PKR(パキスタン・ルピー)</t>
    <phoneticPr fontId="7"/>
  </si>
  <si>
    <t>クウェート・ディナール</t>
    <phoneticPr fontId="7"/>
  </si>
  <si>
    <t>KWD(クウェート・ディナール)</t>
    <phoneticPr fontId="7"/>
  </si>
  <si>
    <t>カタール・リヤル</t>
    <phoneticPr fontId="7"/>
  </si>
  <si>
    <t>QAR(カタール・リヤル)</t>
    <phoneticPr fontId="7"/>
  </si>
  <si>
    <t>インドネシア・ルピア</t>
    <phoneticPr fontId="7"/>
  </si>
  <si>
    <t>IDR(インドネシア・ルピア)</t>
    <phoneticPr fontId="7"/>
  </si>
  <si>
    <t>メキシコ・ペソ</t>
    <phoneticPr fontId="7"/>
  </si>
  <si>
    <t>MXN(メキシコ・ペソ)</t>
    <phoneticPr fontId="7"/>
  </si>
  <si>
    <t>フィリピン・ペソ</t>
    <phoneticPr fontId="7"/>
  </si>
  <si>
    <t>PHP(フィリピン・ペソ)</t>
    <phoneticPr fontId="7"/>
  </si>
  <si>
    <t>南アフリカ･ランド</t>
    <phoneticPr fontId="7"/>
  </si>
  <si>
    <t>ZAR(南アフリカ･ランド)</t>
    <phoneticPr fontId="7"/>
  </si>
  <si>
    <t>チェコ・コルナ</t>
    <phoneticPr fontId="7"/>
  </si>
  <si>
    <t>CZK(チェコ・コルナ)</t>
    <phoneticPr fontId="7"/>
  </si>
  <si>
    <t>ロシア・ルーブル</t>
    <phoneticPr fontId="7"/>
  </si>
  <si>
    <t>RUB(ロシア・ルーブル)</t>
    <phoneticPr fontId="7"/>
  </si>
  <si>
    <t>ハンガリー・フォリント</t>
    <phoneticPr fontId="7"/>
  </si>
  <si>
    <t>HUF(ハンガリー・フォリント)</t>
    <phoneticPr fontId="7"/>
  </si>
  <si>
    <t>ポーランド・ズロチ</t>
    <phoneticPr fontId="7"/>
  </si>
  <si>
    <t>PLN(ポーランド・ズロチ)</t>
    <phoneticPr fontId="7"/>
  </si>
  <si>
    <t>トルコ・リラ</t>
    <phoneticPr fontId="7"/>
  </si>
  <si>
    <t>TRY(トルコ・リラ)</t>
    <phoneticPr fontId="7"/>
  </si>
  <si>
    <t>担当者メールアドレス</t>
    <rPh sb="0" eb="3">
      <t>タントウシャ</t>
    </rPh>
    <phoneticPr fontId="7"/>
  </si>
  <si>
    <t>企画種別</t>
    <rPh sb="0" eb="2">
      <t>キカク</t>
    </rPh>
    <rPh sb="2" eb="4">
      <t>シュベツ</t>
    </rPh>
    <phoneticPr fontId="7"/>
  </si>
  <si>
    <t>飲食店</t>
    <phoneticPr fontId="7"/>
  </si>
  <si>
    <t>店舗内販促</t>
    <phoneticPr fontId="7"/>
  </si>
  <si>
    <t>出展費</t>
    <rPh sb="0" eb="2">
      <t>シュッテン</t>
    </rPh>
    <rPh sb="2" eb="3">
      <t>ヒ</t>
    </rPh>
    <phoneticPr fontId="7"/>
  </si>
  <si>
    <t>広告費</t>
    <rPh sb="0" eb="3">
      <t>コウコクヒ</t>
    </rPh>
    <phoneticPr fontId="7"/>
  </si>
  <si>
    <r>
      <t>主な取扱商品（種類、商品名）</t>
    </r>
    <r>
      <rPr>
        <b/>
        <sz val="10"/>
        <color theme="1"/>
        <rFont val="ＭＳ Ｐゴシック"/>
        <family val="3"/>
        <charset val="128"/>
        <scheme val="minor"/>
      </rPr>
      <t>※カーソルを合わせると分類例が表示されます。</t>
    </r>
    <rPh sb="0" eb="1">
      <t>オモ</t>
    </rPh>
    <rPh sb="2" eb="4">
      <t>トリアツカイ</t>
    </rPh>
    <rPh sb="4" eb="6">
      <t>ショウヒン</t>
    </rPh>
    <rPh sb="7" eb="9">
      <t>シュルイ</t>
    </rPh>
    <rPh sb="10" eb="13">
      <t>ショウヒンメイ</t>
    </rPh>
    <rPh sb="20" eb="21">
      <t>ア</t>
    </rPh>
    <rPh sb="25" eb="27">
      <t>ブンルイ</t>
    </rPh>
    <rPh sb="27" eb="28">
      <t>レイ</t>
    </rPh>
    <rPh sb="29" eb="31">
      <t>ヒョウジ</t>
    </rPh>
    <phoneticPr fontId="7"/>
  </si>
  <si>
    <t>税率（％）</t>
    <rPh sb="0" eb="2">
      <t>ゼイリツ</t>
    </rPh>
    <phoneticPr fontId="7"/>
  </si>
  <si>
    <t>物産展・フェア・見本市</t>
    <rPh sb="8" eb="11">
      <t>ミホンイチ</t>
    </rPh>
    <phoneticPr fontId="7"/>
  </si>
  <si>
    <t>EC広告</t>
    <rPh sb="2" eb="4">
      <t>コウコク</t>
    </rPh>
    <phoneticPr fontId="7"/>
  </si>
  <si>
    <t>広告・印刷物</t>
    <rPh sb="0" eb="2">
      <t>コウコク</t>
    </rPh>
    <rPh sb="3" eb="6">
      <t>インサツブツ</t>
    </rPh>
    <phoneticPr fontId="7"/>
  </si>
  <si>
    <t>展示会・商談会</t>
    <rPh sb="0" eb="3">
      <t>テンジカイ</t>
    </rPh>
    <phoneticPr fontId="7"/>
  </si>
  <si>
    <t>認知度</t>
  </si>
  <si>
    <t>海外輸出に係るコスト</t>
  </si>
  <si>
    <t>価格調整</t>
  </si>
  <si>
    <t>輸入障壁</t>
  </si>
  <si>
    <t>供給量</t>
  </si>
  <si>
    <t>現地市場及び現地企業情報の入手</t>
  </si>
  <si>
    <t>人材不足</t>
  </si>
  <si>
    <t>言語の壁</t>
  </si>
  <si>
    <t>海外バイヤー、代理店との連携</t>
  </si>
  <si>
    <t>受入体制</t>
  </si>
  <si>
    <t>貿易実務の知識不足</t>
  </si>
  <si>
    <t>変更申請の有無</t>
    <rPh sb="0" eb="2">
      <t>ヘンコウ</t>
    </rPh>
    <rPh sb="2" eb="4">
      <t>シンセイ</t>
    </rPh>
    <rPh sb="5" eb="7">
      <t>ウム</t>
    </rPh>
    <phoneticPr fontId="7"/>
  </si>
  <si>
    <t>定期的な情報の提供</t>
  </si>
  <si>
    <t>現地販売支援</t>
  </si>
  <si>
    <t>県主催のイベント開催</t>
  </si>
  <si>
    <t>証憑（支払関係）</t>
    <rPh sb="0" eb="2">
      <t>ショウヒョウ</t>
    </rPh>
    <rPh sb="3" eb="5">
      <t>シハライ</t>
    </rPh>
    <rPh sb="5" eb="7">
      <t>カンケイ</t>
    </rPh>
    <phoneticPr fontId="7"/>
  </si>
  <si>
    <t>　※３回以上変更申請がある場合は、実績報告書はWORDファイルで作成をお願いします。</t>
    <rPh sb="3" eb="4">
      <t>カイ</t>
    </rPh>
    <rPh sb="4" eb="6">
      <t>イジョウ</t>
    </rPh>
    <rPh sb="6" eb="8">
      <t>ヘンコウ</t>
    </rPh>
    <rPh sb="8" eb="10">
      <t>シンセイ</t>
    </rPh>
    <rPh sb="13" eb="15">
      <t>バアイ</t>
    </rPh>
    <rPh sb="17" eb="19">
      <t>ジッセキ</t>
    </rPh>
    <rPh sb="19" eb="22">
      <t>ホウコクショ</t>
    </rPh>
    <rPh sb="32" eb="34">
      <t>サクセイ</t>
    </rPh>
    <rPh sb="36" eb="37">
      <t>ネガ</t>
    </rPh>
    <phoneticPr fontId="7"/>
  </si>
  <si>
    <t>実施状況写真入力</t>
    <rPh sb="0" eb="2">
      <t>ジッシ</t>
    </rPh>
    <rPh sb="2" eb="4">
      <t>ジョウキョウ</t>
    </rPh>
    <rPh sb="4" eb="6">
      <t>シャシン</t>
    </rPh>
    <rPh sb="6" eb="8">
      <t>ニュウリョク</t>
    </rPh>
    <phoneticPr fontId="7"/>
  </si>
  <si>
    <t>補助対象事業者</t>
    <rPh sb="0" eb="2">
      <t>ホジョ</t>
    </rPh>
    <rPh sb="2" eb="4">
      <t>タイショウ</t>
    </rPh>
    <rPh sb="4" eb="7">
      <t>ジギョウシャ</t>
    </rPh>
    <phoneticPr fontId="7"/>
  </si>
  <si>
    <t>県内生産者</t>
    <rPh sb="0" eb="2">
      <t>ケンナイ</t>
    </rPh>
    <rPh sb="2" eb="5">
      <t>セイサンシャ</t>
    </rPh>
    <phoneticPr fontId="7"/>
  </si>
  <si>
    <t>県内輸出事業者</t>
    <rPh sb="0" eb="2">
      <t>ケンナイ</t>
    </rPh>
    <rPh sb="2" eb="4">
      <t>ユシュツ</t>
    </rPh>
    <rPh sb="4" eb="7">
      <t>ジギョウシャ</t>
    </rPh>
    <phoneticPr fontId="7"/>
  </si>
  <si>
    <t>海外流通事業者</t>
    <rPh sb="0" eb="2">
      <t>カイガイ</t>
    </rPh>
    <rPh sb="2" eb="4">
      <t>リュウツウ</t>
    </rPh>
    <rPh sb="4" eb="7">
      <t>ジギョウシャ</t>
    </rPh>
    <phoneticPr fontId="7"/>
  </si>
  <si>
    <t>県内物流事業者</t>
    <rPh sb="0" eb="2">
      <t>ケンナイ</t>
    </rPh>
    <rPh sb="2" eb="4">
      <t>ブツリュウ</t>
    </rPh>
    <rPh sb="4" eb="7">
      <t>ジギョウシャ</t>
    </rPh>
    <phoneticPr fontId="7"/>
  </si>
  <si>
    <t>県内支援機関等</t>
    <rPh sb="0" eb="2">
      <t>ケンナイ</t>
    </rPh>
    <rPh sb="2" eb="4">
      <t>シエン</t>
    </rPh>
    <rPh sb="4" eb="6">
      <t>キカン</t>
    </rPh>
    <rPh sb="6" eb="7">
      <t>ナド</t>
    </rPh>
    <phoneticPr fontId="7"/>
  </si>
  <si>
    <t>生海苔</t>
    <rPh sb="0" eb="1">
      <t>ナマ</t>
    </rPh>
    <rPh sb="1" eb="3">
      <t>ノリ</t>
    </rPh>
    <phoneticPr fontId="52"/>
  </si>
  <si>
    <t>改良経緯</t>
    <rPh sb="0" eb="2">
      <t>カイリョウ</t>
    </rPh>
    <rPh sb="2" eb="4">
      <t>ケイイ</t>
    </rPh>
    <phoneticPr fontId="7"/>
  </si>
  <si>
    <t>現地バイヤーより改良を求められた</t>
    <phoneticPr fontId="7"/>
  </si>
  <si>
    <t>その他</t>
    <phoneticPr fontId="7"/>
  </si>
  <si>
    <t>海外向けのデザインへ変更</t>
    <phoneticPr fontId="7"/>
  </si>
  <si>
    <t>現地ニーズ調査の結果</t>
    <phoneticPr fontId="7"/>
  </si>
  <si>
    <t>海外で販売するための検査</t>
    <phoneticPr fontId="7"/>
  </si>
  <si>
    <t>パッケージ変更</t>
    <phoneticPr fontId="7"/>
  </si>
  <si>
    <t>検査</t>
    <phoneticPr fontId="7"/>
  </si>
  <si>
    <t>容量変更</t>
    <phoneticPr fontId="7"/>
  </si>
  <si>
    <t>成分分析</t>
    <phoneticPr fontId="7"/>
  </si>
  <si>
    <t>改良項目</t>
    <rPh sb="0" eb="2">
      <t>カイリョウ</t>
    </rPh>
    <rPh sb="2" eb="4">
      <t>コウモク</t>
    </rPh>
    <phoneticPr fontId="7"/>
  </si>
  <si>
    <t>商品の名称</t>
    <rPh sb="0" eb="2">
      <t>ショウヒン</t>
    </rPh>
    <rPh sb="3" eb="5">
      <t>メイショウ</t>
    </rPh>
    <phoneticPr fontId="7"/>
  </si>
  <si>
    <t>改良等に係る見積書取得日</t>
    <rPh sb="0" eb="2">
      <t>カイリョウ</t>
    </rPh>
    <rPh sb="2" eb="3">
      <t>ナド</t>
    </rPh>
    <rPh sb="4" eb="5">
      <t>カカ</t>
    </rPh>
    <rPh sb="6" eb="9">
      <t>ミツモリショ</t>
    </rPh>
    <rPh sb="9" eb="12">
      <t>シュトクビ</t>
    </rPh>
    <phoneticPr fontId="7"/>
  </si>
  <si>
    <t>改良商品の納品先（販路）</t>
    <rPh sb="0" eb="2">
      <t>カイリョウ</t>
    </rPh>
    <rPh sb="2" eb="4">
      <t>ショウヒン</t>
    </rPh>
    <rPh sb="5" eb="7">
      <t>ノウヒン</t>
    </rPh>
    <rPh sb="7" eb="8">
      <t>サキ</t>
    </rPh>
    <rPh sb="9" eb="11">
      <t>ハンロ</t>
    </rPh>
    <phoneticPr fontId="7"/>
  </si>
  <si>
    <t>商品改良に至った経緯・目的</t>
    <rPh sb="0" eb="2">
      <t>ショウヒン</t>
    </rPh>
    <rPh sb="2" eb="4">
      <t>カイリョウ</t>
    </rPh>
    <rPh sb="5" eb="6">
      <t>イタ</t>
    </rPh>
    <rPh sb="8" eb="10">
      <t>ケイイ</t>
    </rPh>
    <rPh sb="11" eb="13">
      <t>モクテキ</t>
    </rPh>
    <phoneticPr fontId="7"/>
  </si>
  <si>
    <t>改良により想定される効果</t>
    <rPh sb="0" eb="2">
      <t>カイリョウ</t>
    </rPh>
    <rPh sb="5" eb="7">
      <t>ソウテイ</t>
    </rPh>
    <rPh sb="10" eb="12">
      <t>コウカ</t>
    </rPh>
    <phoneticPr fontId="7"/>
  </si>
  <si>
    <t>日付</t>
    <rPh sb="0" eb="2">
      <t>ヒヅケ</t>
    </rPh>
    <phoneticPr fontId="7"/>
  </si>
  <si>
    <t>工程表</t>
    <rPh sb="0" eb="3">
      <t>コウテイヒョウ</t>
    </rPh>
    <phoneticPr fontId="7"/>
  </si>
  <si>
    <t>商品改良支援</t>
    <rPh sb="0" eb="2">
      <t>ショウヒン</t>
    </rPh>
    <rPh sb="2" eb="4">
      <t>カイリョウ</t>
    </rPh>
    <rPh sb="4" eb="6">
      <t>シエン</t>
    </rPh>
    <phoneticPr fontId="7"/>
  </si>
  <si>
    <t>販路①</t>
    <phoneticPr fontId="7"/>
  </si>
  <si>
    <t>販路②</t>
    <phoneticPr fontId="7"/>
  </si>
  <si>
    <t>販路③</t>
    <phoneticPr fontId="7"/>
  </si>
  <si>
    <t>販路④</t>
    <phoneticPr fontId="7"/>
  </si>
  <si>
    <t>自社　→　販路①　→　販路②　→　販路③　→　販路④</t>
    <rPh sb="0" eb="2">
      <t>ジシャ</t>
    </rPh>
    <rPh sb="5" eb="7">
      <t>ハンロ</t>
    </rPh>
    <phoneticPr fontId="7"/>
  </si>
  <si>
    <t>商品改良の内容　　　①</t>
    <rPh sb="0" eb="2">
      <t>ショウヒン</t>
    </rPh>
    <rPh sb="2" eb="4">
      <t>カイリョウ</t>
    </rPh>
    <rPh sb="5" eb="7">
      <t>ナイヨウ</t>
    </rPh>
    <phoneticPr fontId="7"/>
  </si>
  <si>
    <t>内容</t>
    <rPh sb="0" eb="2">
      <t>ナイヨウ</t>
    </rPh>
    <phoneticPr fontId="7"/>
  </si>
  <si>
    <t>企画書（商品改良支援）</t>
    <rPh sb="0" eb="3">
      <t>キカクショ</t>
    </rPh>
    <rPh sb="4" eb="6">
      <t>ショウヒン</t>
    </rPh>
    <rPh sb="6" eb="8">
      <t>カイリョウ</t>
    </rPh>
    <rPh sb="8" eb="10">
      <t>シエン</t>
    </rPh>
    <phoneticPr fontId="7"/>
  </si>
  <si>
    <t>商品改良の内容
※できるだけ定量的に入力</t>
    <rPh sb="0" eb="2">
      <t>ショウヒン</t>
    </rPh>
    <rPh sb="2" eb="4">
      <t>カイリョウ</t>
    </rPh>
    <rPh sb="5" eb="7">
      <t>ナイヨウ</t>
    </rPh>
    <rPh sb="14" eb="17">
      <t>テイリョウテキ</t>
    </rPh>
    <rPh sb="18" eb="20">
      <t>ニュウリョク</t>
    </rPh>
    <phoneticPr fontId="7"/>
  </si>
  <si>
    <t>→改良商品入力シートへ</t>
    <rPh sb="1" eb="3">
      <t>カイリョウ</t>
    </rPh>
    <rPh sb="3" eb="5">
      <t>ショウヒン</t>
    </rPh>
    <rPh sb="5" eb="7">
      <t>ニュウリョク</t>
    </rPh>
    <phoneticPr fontId="7"/>
  </si>
  <si>
    <t>改良商品リスト</t>
    <rPh sb="0" eb="2">
      <t>カイリョウ</t>
    </rPh>
    <rPh sb="2" eb="4">
      <t>ショウヒン</t>
    </rPh>
    <phoneticPr fontId="7"/>
  </si>
  <si>
    <t>別紙　５の続き</t>
    <rPh sb="0" eb="2">
      <t>ベッシ</t>
    </rPh>
    <rPh sb="5" eb="6">
      <t>ツヅ</t>
    </rPh>
    <phoneticPr fontId="7"/>
  </si>
  <si>
    <t>　※その他、任意で作成した企画書がある場合は添付すること。</t>
    <rPh sb="4" eb="5">
      <t>タ</t>
    </rPh>
    <rPh sb="6" eb="8">
      <t>ニンイ</t>
    </rPh>
    <rPh sb="9" eb="11">
      <t>サクセイ</t>
    </rPh>
    <rPh sb="13" eb="16">
      <t>キカクショ</t>
    </rPh>
    <rPh sb="19" eb="21">
      <t>バアイ</t>
    </rPh>
    <rPh sb="22" eb="24">
      <t>テンプ</t>
    </rPh>
    <phoneticPr fontId="7"/>
  </si>
  <si>
    <t>　（商品改良対象商品の写真）</t>
    <rPh sb="2" eb="4">
      <t>ショウヒン</t>
    </rPh>
    <rPh sb="4" eb="6">
      <t>カイリョウ</t>
    </rPh>
    <rPh sb="6" eb="8">
      <t>タイショウ</t>
    </rPh>
    <rPh sb="8" eb="10">
      <t>ショウヒン</t>
    </rPh>
    <rPh sb="11" eb="13">
      <t>シャシン</t>
    </rPh>
    <phoneticPr fontId="7"/>
  </si>
  <si>
    <t>商品名：</t>
    <rPh sb="0" eb="3">
      <t>ショウヒンメイ</t>
    </rPh>
    <phoneticPr fontId="7"/>
  </si>
  <si>
    <t>補助金基礎額計</t>
    <rPh sb="0" eb="2">
      <t>ホジョ</t>
    </rPh>
    <rPh sb="2" eb="3">
      <t>キン</t>
    </rPh>
    <rPh sb="3" eb="5">
      <t>キソ</t>
    </rPh>
    <rPh sb="5" eb="6">
      <t>ガク</t>
    </rPh>
    <rPh sb="6" eb="7">
      <t>ケイ</t>
    </rPh>
    <phoneticPr fontId="7"/>
  </si>
  <si>
    <t>実費合計</t>
    <rPh sb="0" eb="2">
      <t>ジッピ</t>
    </rPh>
    <rPh sb="2" eb="4">
      <t>ゴウケイ</t>
    </rPh>
    <phoneticPr fontId="7"/>
  </si>
  <si>
    <t>交付を受けようとする補助金</t>
    <phoneticPr fontId="7"/>
  </si>
  <si>
    <t>別添：収支計算書内訳（商品改良支援）</t>
    <rPh sb="0" eb="2">
      <t>ベッテン</t>
    </rPh>
    <rPh sb="3" eb="5">
      <t>シュウシ</t>
    </rPh>
    <rPh sb="5" eb="7">
      <t>ケイサン</t>
    </rPh>
    <rPh sb="7" eb="8">
      <t>ショ</t>
    </rPh>
    <rPh sb="8" eb="10">
      <t>ウチワケ</t>
    </rPh>
    <rPh sb="11" eb="13">
      <t>ショウヒン</t>
    </rPh>
    <rPh sb="13" eb="15">
      <t>カイリョウ</t>
    </rPh>
    <rPh sb="15" eb="17">
      <t>シエン</t>
    </rPh>
    <phoneticPr fontId="7"/>
  </si>
  <si>
    <t>（商品改良費）</t>
    <rPh sb="1" eb="3">
      <t>ショウヒン</t>
    </rPh>
    <rPh sb="3" eb="5">
      <t>カイリョウ</t>
    </rPh>
    <rPh sb="5" eb="6">
      <t>ヒ</t>
    </rPh>
    <phoneticPr fontId="7"/>
  </si>
  <si>
    <t>事業成果報告書（商品改良支援）</t>
    <rPh sb="0" eb="2">
      <t>ジギョウ</t>
    </rPh>
    <rPh sb="2" eb="4">
      <t>セイカ</t>
    </rPh>
    <rPh sb="4" eb="7">
      <t>ホウコクショ</t>
    </rPh>
    <rPh sb="8" eb="10">
      <t>ショウヒン</t>
    </rPh>
    <rPh sb="10" eb="12">
      <t>カイリョウ</t>
    </rPh>
    <rPh sb="12" eb="14">
      <t>シエン</t>
    </rPh>
    <phoneticPr fontId="7"/>
  </si>
  <si>
    <t>結果概要</t>
    <rPh sb="0" eb="2">
      <t>ケッカ</t>
    </rPh>
    <rPh sb="2" eb="4">
      <t>ガイヨウ</t>
    </rPh>
    <phoneticPr fontId="7"/>
  </si>
  <si>
    <t>検収日・検査報告書発行日</t>
    <phoneticPr fontId="7"/>
  </si>
  <si>
    <t>サンプル納品日</t>
    <phoneticPr fontId="7"/>
  </si>
  <si>
    <t>納品先の反応</t>
    <rPh sb="0" eb="2">
      <t>ノウヒン</t>
    </rPh>
    <rPh sb="2" eb="3">
      <t>サキ</t>
    </rPh>
    <rPh sb="4" eb="6">
      <t>ハンノウ</t>
    </rPh>
    <phoneticPr fontId="7"/>
  </si>
  <si>
    <t>改良後の商品の受注見込み</t>
    <phoneticPr fontId="7"/>
  </si>
  <si>
    <t>今後の展開</t>
    <rPh sb="0" eb="2">
      <t>コンゴ</t>
    </rPh>
    <rPh sb="3" eb="5">
      <t>テンカイ</t>
    </rPh>
    <phoneticPr fontId="7"/>
  </si>
  <si>
    <t>改良に係る経費の支払日</t>
  </si>
  <si>
    <t>企画書</t>
    <rPh sb="0" eb="3">
      <t>キカクショ</t>
    </rPh>
    <phoneticPr fontId="7"/>
  </si>
  <si>
    <t>評判がいい</t>
    <phoneticPr fontId="7"/>
  </si>
  <si>
    <t>再改良を提案された</t>
    <phoneticPr fontId="7"/>
  </si>
  <si>
    <t>海外での商品販売が可能と判断された</t>
    <phoneticPr fontId="7"/>
  </si>
  <si>
    <t>継続的な取引に繋がった</t>
    <phoneticPr fontId="7"/>
  </si>
  <si>
    <t>納品先のニーズに応えられた</t>
    <phoneticPr fontId="7"/>
  </si>
  <si>
    <t>反応</t>
    <rPh sb="0" eb="2">
      <t>ハンノウ</t>
    </rPh>
    <phoneticPr fontId="7"/>
  </si>
  <si>
    <t>今後の展開</t>
    <phoneticPr fontId="7"/>
  </si>
  <si>
    <t>成果報告書用</t>
    <rPh sb="0" eb="2">
      <t>セイカ</t>
    </rPh>
    <rPh sb="2" eb="5">
      <t>ホウコクショ</t>
    </rPh>
    <rPh sb="5" eb="6">
      <t>ヨウ</t>
    </rPh>
    <phoneticPr fontId="7"/>
  </si>
  <si>
    <t>企画書用</t>
    <rPh sb="0" eb="3">
      <t>キカクショ</t>
    </rPh>
    <rPh sb="3" eb="4">
      <t>ヨウ</t>
    </rPh>
    <phoneticPr fontId="7"/>
  </si>
  <si>
    <r>
      <t>　（商品改良</t>
    </r>
    <r>
      <rPr>
        <u/>
        <sz val="11"/>
        <color theme="1"/>
        <rFont val="ＭＳ Ｐ明朝"/>
        <family val="1"/>
        <charset val="128"/>
      </rPr>
      <t>前</t>
    </r>
    <r>
      <rPr>
        <sz val="11"/>
        <color theme="1"/>
        <rFont val="ＭＳ Ｐ明朝"/>
        <family val="1"/>
        <charset val="128"/>
      </rPr>
      <t>の対象商品の写真）</t>
    </r>
    <rPh sb="2" eb="4">
      <t>ショウヒン</t>
    </rPh>
    <rPh sb="4" eb="6">
      <t>カイリョウ</t>
    </rPh>
    <rPh sb="6" eb="7">
      <t>マエ</t>
    </rPh>
    <rPh sb="8" eb="10">
      <t>タイショウ</t>
    </rPh>
    <rPh sb="10" eb="12">
      <t>ショウヒン</t>
    </rPh>
    <rPh sb="13" eb="15">
      <t>シャシン</t>
    </rPh>
    <phoneticPr fontId="1"/>
  </si>
  <si>
    <r>
      <t>（商品改良</t>
    </r>
    <r>
      <rPr>
        <u/>
        <sz val="11"/>
        <color theme="1"/>
        <rFont val="ＭＳ Ｐ明朝"/>
        <family val="1"/>
        <charset val="128"/>
      </rPr>
      <t>後</t>
    </r>
    <r>
      <rPr>
        <sz val="11"/>
        <color theme="1"/>
        <rFont val="ＭＳ Ｐ明朝"/>
        <family val="1"/>
        <charset val="128"/>
      </rPr>
      <t>の対象商品の写真）</t>
    </r>
    <rPh sb="1" eb="3">
      <t>ショウヒン</t>
    </rPh>
    <rPh sb="3" eb="5">
      <t>カイリョウ</t>
    </rPh>
    <rPh sb="5" eb="6">
      <t>ゴ</t>
    </rPh>
    <rPh sb="7" eb="9">
      <t>タイショウ</t>
    </rPh>
    <rPh sb="9" eb="11">
      <t>ショウヒン</t>
    </rPh>
    <rPh sb="12" eb="14">
      <t>シャシン</t>
    </rPh>
    <phoneticPr fontId="1"/>
  </si>
  <si>
    <t>端数切捨て後</t>
    <rPh sb="0" eb="2">
      <t>ハスウ</t>
    </rPh>
    <rPh sb="2" eb="4">
      <t>キリス</t>
    </rPh>
    <rPh sb="5" eb="6">
      <t>ゴ</t>
    </rPh>
    <phoneticPr fontId="7"/>
  </si>
  <si>
    <t>□交付申請　　■実績報告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</si>
  <si>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■交付申請　　□実績報告</t>
    <rPh sb="1" eb="3">
      <t>コウフ</t>
    </rPh>
    <rPh sb="3" eb="5">
      <t>シンセイ</t>
    </rPh>
    <rPh sb="8" eb="10">
      <t>ジッセキ</t>
    </rPh>
    <rPh sb="10" eb="12">
      <t>ホウコク</t>
    </rPh>
    <phoneticPr fontId="7"/>
  </si>
  <si>
    <t>※精算額は、交付決定額と端数切捨て後のどちらか低い方が上限となる。</t>
    <rPh sb="1" eb="4">
      <t>セイサンガク</t>
    </rPh>
    <rPh sb="6" eb="8">
      <t>コウフ</t>
    </rPh>
    <rPh sb="8" eb="10">
      <t>ケッテイ</t>
    </rPh>
    <rPh sb="10" eb="11">
      <t>ガク</t>
    </rPh>
    <rPh sb="12" eb="14">
      <t>ハスウ</t>
    </rPh>
    <rPh sb="14" eb="16">
      <t>キリス</t>
    </rPh>
    <rPh sb="17" eb="18">
      <t>ゴ</t>
    </rPh>
    <rPh sb="23" eb="24">
      <t>ヒク</t>
    </rPh>
    <rPh sb="25" eb="26">
      <t>ホウ</t>
    </rPh>
    <rPh sb="27" eb="29">
      <t>ジョウゲン</t>
    </rPh>
    <phoneticPr fontId="1"/>
  </si>
  <si>
    <t>商品改良支援</t>
    <rPh sb="0" eb="2">
      <t>ショウヒン</t>
    </rPh>
    <rPh sb="2" eb="4">
      <t>カイリョウ</t>
    </rPh>
    <phoneticPr fontId="7"/>
  </si>
  <si>
    <t>２回目変更承認通知日</t>
    <rPh sb="1" eb="3">
      <t>カイメ</t>
    </rPh>
    <rPh sb="3" eb="5">
      <t>ヘンコウ</t>
    </rPh>
    <rPh sb="5" eb="7">
      <t>ショウニン</t>
    </rPh>
    <rPh sb="7" eb="9">
      <t>ツウチ</t>
    </rPh>
    <rPh sb="9" eb="10">
      <t>ビ</t>
    </rPh>
    <phoneticPr fontId="7"/>
  </si>
  <si>
    <t>交付申請書【様式第１号】</t>
    <rPh sb="8" eb="9">
      <t>ダイ</t>
    </rPh>
    <rPh sb="10" eb="11">
      <t>ゴウ</t>
    </rPh>
    <phoneticPr fontId="7"/>
  </si>
  <si>
    <t>会社概要（別紙２）</t>
    <rPh sb="0" eb="2">
      <t>カイシャ</t>
    </rPh>
    <rPh sb="2" eb="4">
      <t>ガイヨウ</t>
    </rPh>
    <rPh sb="5" eb="7">
      <t>ベッシ</t>
    </rPh>
    <phoneticPr fontId="7"/>
  </si>
  <si>
    <t>誓約書・確認書（別紙１－１）</t>
    <rPh sb="8" eb="10">
      <t>ベッシ</t>
    </rPh>
    <phoneticPr fontId="7"/>
  </si>
  <si>
    <t>年間計画書（別紙１－２）</t>
    <rPh sb="6" eb="8">
      <t>ベッシ</t>
    </rPh>
    <phoneticPr fontId="7"/>
  </si>
  <si>
    <t>県税納税証明書（法人事業税又は個人事業税）</t>
  </si>
  <si>
    <t>国税納税証明書
法人税（様式その３の３）、又は申告所得税（様式その３の２）</t>
    <rPh sb="12" eb="14">
      <t>ヨウシキ</t>
    </rPh>
    <phoneticPr fontId="7"/>
  </si>
  <si>
    <t>企画書（別紙３）　※支援メニューによって様式が異なる。</t>
    <rPh sb="0" eb="3">
      <t>キカクショ</t>
    </rPh>
    <rPh sb="4" eb="6">
      <t>ベッシ</t>
    </rPh>
    <rPh sb="10" eb="12">
      <t>シエン</t>
    </rPh>
    <rPh sb="20" eb="22">
      <t>ヨウシキ</t>
    </rPh>
    <rPh sb="23" eb="24">
      <t>コト</t>
    </rPh>
    <phoneticPr fontId="7"/>
  </si>
  <si>
    <t>収支計算書（別紙４）</t>
  </si>
  <si>
    <t>収支計算書内訳（別紙４－１）　【交付申請】
※支援メニューによって様式が異なる。</t>
  </si>
  <si>
    <t>計画変更承認申請書【様式第４号】</t>
    <rPh sb="0" eb="2">
      <t>ケイカク</t>
    </rPh>
    <rPh sb="2" eb="4">
      <t>ヘンコウ</t>
    </rPh>
    <rPh sb="4" eb="6">
      <t>ショウニン</t>
    </rPh>
    <phoneticPr fontId="7"/>
  </si>
  <si>
    <t>中止（廃止）承認申請書【様式第６号】</t>
    <rPh sb="0" eb="2">
      <t>チュウシ</t>
    </rPh>
    <phoneticPr fontId="7"/>
  </si>
  <si>
    <t>実績報告書【様式第９号】</t>
  </si>
  <si>
    <t>売上・成約実績表（別紙５－１）</t>
    <rPh sb="9" eb="11">
      <t>ベッシ</t>
    </rPh>
    <phoneticPr fontId="7"/>
  </si>
  <si>
    <t>↑上限の25万円を超えています。</t>
    <rPh sb="1" eb="3">
      <t>ジョウゲン</t>
    </rPh>
    <rPh sb="6" eb="8">
      <t>マンエン</t>
    </rPh>
    <rPh sb="9" eb="10">
      <t>コ</t>
    </rPh>
    <phoneticPr fontId="7"/>
  </si>
  <si>
    <t>↑補助上限を超えています</t>
    <rPh sb="1" eb="3">
      <t>ホジョ</t>
    </rPh>
    <rPh sb="3" eb="5">
      <t>ジョウゲン</t>
    </rPh>
    <rPh sb="6" eb="7">
      <t>コ</t>
    </rPh>
    <phoneticPr fontId="7"/>
  </si>
  <si>
    <t>別紙　１－１</t>
    <rPh sb="0" eb="2">
      <t>ベッシ</t>
    </rPh>
    <phoneticPr fontId="7"/>
  </si>
  <si>
    <t>別紙　１－２</t>
    <rPh sb="0" eb="2">
      <t>ベッシ</t>
    </rPh>
    <phoneticPr fontId="7"/>
  </si>
  <si>
    <t>別紙　３の続き</t>
    <rPh sb="0" eb="2">
      <t>ベッシ</t>
    </rPh>
    <rPh sb="5" eb="6">
      <t>ツヅ</t>
    </rPh>
    <phoneticPr fontId="7"/>
  </si>
  <si>
    <t>別紙　３のつづき</t>
    <rPh sb="0" eb="2">
      <t>ベッシ</t>
    </rPh>
    <phoneticPr fontId="7"/>
  </si>
  <si>
    <t>別紙　４－１</t>
    <rPh sb="0" eb="2">
      <t>ベッシ</t>
    </rPh>
    <phoneticPr fontId="7"/>
  </si>
  <si>
    <t>別紙　４－２</t>
    <rPh sb="0" eb="2">
      <t>ベッシ</t>
    </rPh>
    <phoneticPr fontId="7"/>
  </si>
  <si>
    <t>改良等に係る
見積書取得日</t>
    <rPh sb="0" eb="3">
      <t>カイリョウナド</t>
    </rPh>
    <rPh sb="4" eb="5">
      <t>カカワ</t>
    </rPh>
    <rPh sb="7" eb="10">
      <t>ミツモリショ</t>
    </rPh>
    <rPh sb="10" eb="12">
      <t>シュトク</t>
    </rPh>
    <rPh sb="12" eb="13">
      <t>ヒ</t>
    </rPh>
    <phoneticPr fontId="7"/>
  </si>
  <si>
    <t>実施期間
※詳細は下記工程表に入力</t>
    <rPh sb="0" eb="2">
      <t>ジッシ</t>
    </rPh>
    <rPh sb="2" eb="4">
      <t>キカン</t>
    </rPh>
    <rPh sb="6" eb="8">
      <t>ショウサイ</t>
    </rPh>
    <rPh sb="9" eb="11">
      <t>カキ</t>
    </rPh>
    <rPh sb="11" eb="14">
      <t>コウテイヒョウ</t>
    </rPh>
    <rPh sb="15" eb="17">
      <t>ニュウリョク</t>
    </rPh>
    <phoneticPr fontId="7"/>
  </si>
  <si>
    <t>新旧対照表（別記様式第４号関係）</t>
    <rPh sb="0" eb="2">
      <t>シンキュウ</t>
    </rPh>
    <rPh sb="2" eb="5">
      <t>タイショウヒョウ</t>
    </rPh>
    <rPh sb="6" eb="8">
      <t>ベッキ</t>
    </rPh>
    <rPh sb="8" eb="10">
      <t>ヨウシキ</t>
    </rPh>
    <rPh sb="10" eb="11">
      <t>ダイ</t>
    </rPh>
    <rPh sb="12" eb="13">
      <t>ゴウ</t>
    </rPh>
    <rPh sb="13" eb="15">
      <t>カンケイ</t>
    </rPh>
    <phoneticPr fontId="7"/>
  </si>
  <si>
    <t>新</t>
    <rPh sb="0" eb="1">
      <t>シン</t>
    </rPh>
    <phoneticPr fontId="7"/>
  </si>
  <si>
    <t>旧</t>
    <rPh sb="0" eb="1">
      <t>キュウ</t>
    </rPh>
    <phoneticPr fontId="7"/>
  </si>
  <si>
    <t xml:space="preserve">
</t>
    <phoneticPr fontId="7"/>
  </si>
  <si>
    <t xml:space="preserve">
</t>
    <phoneticPr fontId="7"/>
  </si>
  <si>
    <t>※変更箇所毎に、変更する様式番号、項目を記載したうえで新旧を表示すること。変更修正後の様式もあわせて提出すること。</t>
    <rPh sb="1" eb="3">
      <t>ヘンコウ</t>
    </rPh>
    <rPh sb="3" eb="5">
      <t>カショ</t>
    </rPh>
    <rPh sb="5" eb="6">
      <t>ゴト</t>
    </rPh>
    <rPh sb="8" eb="10">
      <t>ヘンコウ</t>
    </rPh>
    <rPh sb="12" eb="14">
      <t>ヨウシキ</t>
    </rPh>
    <rPh sb="14" eb="16">
      <t>バンゴウ</t>
    </rPh>
    <rPh sb="17" eb="19">
      <t>コウモク</t>
    </rPh>
    <rPh sb="20" eb="22">
      <t>キサイ</t>
    </rPh>
    <rPh sb="27" eb="29">
      <t>シンキュウ</t>
    </rPh>
    <rPh sb="30" eb="32">
      <t>ヒョウジ</t>
    </rPh>
    <rPh sb="37" eb="39">
      <t>ヘンコウ</t>
    </rPh>
    <rPh sb="39" eb="41">
      <t>シュウセイ</t>
    </rPh>
    <rPh sb="41" eb="42">
      <t>ゴ</t>
    </rPh>
    <rPh sb="43" eb="45">
      <t>ヨウシキ</t>
    </rPh>
    <rPh sb="50" eb="52">
      <t>テイシュツ</t>
    </rPh>
    <phoneticPr fontId="7"/>
  </si>
  <si>
    <t>改良商品の納品先</t>
    <rPh sb="0" eb="2">
      <t>カイリョウ</t>
    </rPh>
    <rPh sb="2" eb="4">
      <t>ショウヒン</t>
    </rPh>
    <rPh sb="5" eb="7">
      <t>ノウヒン</t>
    </rPh>
    <rPh sb="7" eb="8">
      <t>サキ</t>
    </rPh>
    <phoneticPr fontId="7"/>
  </si>
  <si>
    <t>開始</t>
    <rPh sb="0" eb="2">
      <t>カイシ</t>
    </rPh>
    <phoneticPr fontId="7"/>
  </si>
  <si>
    <t>　　　　　　　　　～　　　　　　終了</t>
    <rPh sb="16" eb="18">
      <t>シュウリョウ</t>
    </rPh>
    <phoneticPr fontId="7"/>
  </si>
  <si>
    <t>開始日時</t>
    <rPh sb="0" eb="2">
      <t>カイシ</t>
    </rPh>
    <rPh sb="2" eb="4">
      <t>ニチジ</t>
    </rPh>
    <phoneticPr fontId="7"/>
  </si>
  <si>
    <t>F4からM119まで貼り付け可</t>
    <rPh sb="10" eb="11">
      <t>ハ</t>
    </rPh>
    <rPh sb="12" eb="13">
      <t>ツ</t>
    </rPh>
    <rPh sb="14" eb="15">
      <t>カ</t>
    </rPh>
    <phoneticPr fontId="7"/>
  </si>
  <si>
    <t>社員数　（総数・非正規）</t>
    <phoneticPr fontId="7"/>
  </si>
  <si>
    <t>電話番号と番号種別</t>
    <rPh sb="0" eb="2">
      <t>デンワ</t>
    </rPh>
    <rPh sb="2" eb="4">
      <t>バンゴウ</t>
    </rPh>
    <rPh sb="5" eb="7">
      <t>バンゴウ</t>
    </rPh>
    <rPh sb="7" eb="9">
      <t>シュベツ</t>
    </rPh>
    <phoneticPr fontId="7"/>
  </si>
  <si>
    <t>補助対象事業者種別・業種</t>
    <rPh sb="0" eb="2">
      <t>ホジョ</t>
    </rPh>
    <rPh sb="2" eb="4">
      <t>タイショウ</t>
    </rPh>
    <rPh sb="4" eb="6">
      <t>ジギョウ</t>
    </rPh>
    <rPh sb="7" eb="9">
      <t>シュベツ</t>
    </rPh>
    <rPh sb="10" eb="12">
      <t>ギョウシュ</t>
    </rPh>
    <phoneticPr fontId="7"/>
  </si>
  <si>
    <t>分類</t>
    <phoneticPr fontId="7"/>
  </si>
  <si>
    <t>輸出実績（金額）　　前期</t>
    <rPh sb="0" eb="2">
      <t>ユシュツ</t>
    </rPh>
    <rPh sb="2" eb="4">
      <t>ジッセキ</t>
    </rPh>
    <rPh sb="5" eb="7">
      <t>キンガク</t>
    </rPh>
    <phoneticPr fontId="7"/>
  </si>
  <si>
    <t>重要度が高い順</t>
    <rPh sb="0" eb="3">
      <t>ジュウヨウド</t>
    </rPh>
    <rPh sb="4" eb="5">
      <t>タカ</t>
    </rPh>
    <rPh sb="6" eb="7">
      <t>ジュン</t>
    </rPh>
    <phoneticPr fontId="7"/>
  </si>
  <si>
    <t>■債権者登録申請書／誓約書・確認書</t>
    <rPh sb="1" eb="4">
      <t>サイケンシャ</t>
    </rPh>
    <rPh sb="4" eb="6">
      <t>トウロク</t>
    </rPh>
    <rPh sb="6" eb="9">
      <t>シンセイショ</t>
    </rPh>
    <rPh sb="10" eb="13">
      <t>セイヤクショ</t>
    </rPh>
    <rPh sb="14" eb="17">
      <t>カクニンショ</t>
    </rPh>
    <phoneticPr fontId="7"/>
  </si>
  <si>
    <r>
      <t>口座情報　</t>
    </r>
    <r>
      <rPr>
        <sz val="10"/>
        <color rgb="FFFF0000"/>
        <rFont val="ＭＳ Ｐゴシック"/>
        <family val="3"/>
        <charset val="128"/>
        <scheme val="minor"/>
      </rPr>
      <t>※ゆうちょ銀行をご使用の場合、振込用の店名・口座種別・口座番号を入力ください。</t>
    </r>
    <rPh sb="0" eb="2">
      <t>コウザ</t>
    </rPh>
    <rPh sb="2" eb="4">
      <t>ジョウホウ</t>
    </rPh>
    <phoneticPr fontId="7"/>
  </si>
  <si>
    <t>銀行名・銀行名カナ</t>
    <rPh sb="0" eb="3">
      <t>ギンコウメイ</t>
    </rPh>
    <phoneticPr fontId="7"/>
  </si>
  <si>
    <t>支店名・支店名カナ</t>
    <rPh sb="0" eb="3">
      <t>シテンメイ</t>
    </rPh>
    <phoneticPr fontId="7"/>
  </si>
  <si>
    <t>店番・預金種目・口座番号</t>
    <rPh sb="0" eb="2">
      <t>テンバン</t>
    </rPh>
    <rPh sb="3" eb="5">
      <t>ヨキン</t>
    </rPh>
    <rPh sb="5" eb="7">
      <t>シュモク</t>
    </rPh>
    <rPh sb="8" eb="10">
      <t>コウザ</t>
    </rPh>
    <rPh sb="10" eb="12">
      <t>バンゴウ</t>
    </rPh>
    <phoneticPr fontId="7"/>
  </si>
  <si>
    <t>今年度の戦略、</t>
    <rPh sb="0" eb="3">
      <t>コンネンド</t>
    </rPh>
    <rPh sb="4" eb="6">
      <t>センリャク</t>
    </rPh>
    <phoneticPr fontId="7"/>
  </si>
  <si>
    <t>展開方法</t>
    <phoneticPr fontId="7"/>
  </si>
  <si>
    <t>補助率</t>
    <rPh sb="0" eb="3">
      <t>ホジョリツ</t>
    </rPh>
    <phoneticPr fontId="7"/>
  </si>
  <si>
    <t>申請上限</t>
    <rPh sb="0" eb="2">
      <t>シンセイ</t>
    </rPh>
    <rPh sb="2" eb="4">
      <t>ジョウゲン</t>
    </rPh>
    <phoneticPr fontId="7"/>
  </si>
  <si>
    <t>万円</t>
    <rPh sb="0" eb="2">
      <t>マンエン</t>
    </rPh>
    <phoneticPr fontId="7"/>
  </si>
  <si>
    <t>改良商品</t>
    <rPh sb="0" eb="2">
      <t>カイリョウ</t>
    </rPh>
    <rPh sb="2" eb="4">
      <t>ショウヒン</t>
    </rPh>
    <phoneticPr fontId="7"/>
  </si>
  <si>
    <t>販路⑤</t>
    <phoneticPr fontId="7"/>
  </si>
  <si>
    <t>精算時（補助金額の確定後）</t>
    <rPh sb="0" eb="2">
      <t>セイサン</t>
    </rPh>
    <rPh sb="2" eb="3">
      <t>ジ</t>
    </rPh>
    <rPh sb="4" eb="6">
      <t>ホジョ</t>
    </rPh>
    <rPh sb="6" eb="8">
      <t>キンガク</t>
    </rPh>
    <rPh sb="9" eb="11">
      <t>カクテイ</t>
    </rPh>
    <rPh sb="11" eb="12">
      <t>ゴ</t>
    </rPh>
    <phoneticPr fontId="7"/>
  </si>
  <si>
    <t>計画変更・中止申請等（事前に提出）　※該当する場合</t>
    <rPh sb="0" eb="2">
      <t>ケイカク</t>
    </rPh>
    <rPh sb="2" eb="4">
      <t>ヘンコウ</t>
    </rPh>
    <rPh sb="5" eb="7">
      <t>チュウシ</t>
    </rPh>
    <rPh sb="7" eb="9">
      <t>シンセイ</t>
    </rPh>
    <rPh sb="9" eb="10">
      <t>トウ</t>
    </rPh>
    <rPh sb="11" eb="13">
      <t>ジゼン</t>
    </rPh>
    <rPh sb="14" eb="16">
      <t>テイシュツ</t>
    </rPh>
    <rPh sb="19" eb="21">
      <t>ガイトウ</t>
    </rPh>
    <rPh sb="23" eb="25">
      <t>バアイ</t>
    </rPh>
    <phoneticPr fontId="7"/>
  </si>
  <si>
    <t>実施計画書（様式任意）</t>
    <phoneticPr fontId="7"/>
  </si>
  <si>
    <t>C 小計</t>
    <rPh sb="2" eb="4">
      <t>ｼｮｳｹｲ</t>
    </rPh>
    <phoneticPr fontId="15" type="noConversion"/>
  </si>
  <si>
    <t>改良前画像貼り付け</t>
    <rPh sb="0" eb="2">
      <t>カイリョウ</t>
    </rPh>
    <rPh sb="2" eb="3">
      <t>マエ</t>
    </rPh>
    <rPh sb="3" eb="5">
      <t>ガゾウ</t>
    </rPh>
    <rPh sb="5" eb="6">
      <t>ハ</t>
    </rPh>
    <rPh sb="7" eb="8">
      <t>ツ</t>
    </rPh>
    <phoneticPr fontId="7"/>
  </si>
  <si>
    <t>3点目以降はこちら→</t>
    <rPh sb="1" eb="2">
      <t>テン</t>
    </rPh>
    <rPh sb="2" eb="3">
      <t>メ</t>
    </rPh>
    <rPh sb="3" eb="5">
      <t>イコウ</t>
    </rPh>
    <phoneticPr fontId="7"/>
  </si>
  <si>
    <t>→１点目、２点目の商品写真入力へ</t>
    <rPh sb="2" eb="3">
      <t>テン</t>
    </rPh>
    <rPh sb="3" eb="4">
      <t>メ</t>
    </rPh>
    <rPh sb="6" eb="7">
      <t>テン</t>
    </rPh>
    <rPh sb="7" eb="8">
      <t>メ</t>
    </rPh>
    <rPh sb="9" eb="11">
      <t>ショウヒン</t>
    </rPh>
    <rPh sb="11" eb="13">
      <t>シャシン</t>
    </rPh>
    <rPh sb="13" eb="15">
      <t>ニュウリョク</t>
    </rPh>
    <phoneticPr fontId="7"/>
  </si>
  <si>
    <t>→３点目以降の商品写真入力へ</t>
    <rPh sb="2" eb="3">
      <t>テン</t>
    </rPh>
    <rPh sb="3" eb="4">
      <t>メ</t>
    </rPh>
    <rPh sb="4" eb="6">
      <t>イコウ</t>
    </rPh>
    <rPh sb="7" eb="9">
      <t>ショウヒン</t>
    </rPh>
    <rPh sb="9" eb="11">
      <t>シャシン</t>
    </rPh>
    <rPh sb="11" eb="13">
      <t>ニュウリョク</t>
    </rPh>
    <phoneticPr fontId="7"/>
  </si>
  <si>
    <t>→１点目の商品写真入力へ</t>
    <rPh sb="2" eb="3">
      <t>テン</t>
    </rPh>
    <rPh sb="3" eb="4">
      <t>メ</t>
    </rPh>
    <rPh sb="5" eb="7">
      <t>ショウヒン</t>
    </rPh>
    <rPh sb="7" eb="9">
      <t>シャシン</t>
    </rPh>
    <rPh sb="9" eb="11">
      <t>ニュウリョク</t>
    </rPh>
    <phoneticPr fontId="7"/>
  </si>
  <si>
    <t>→２点目以降の商品写真入力へ</t>
    <rPh sb="2" eb="3">
      <t>テン</t>
    </rPh>
    <rPh sb="3" eb="4">
      <t>メ</t>
    </rPh>
    <rPh sb="4" eb="6">
      <t>イコウ</t>
    </rPh>
    <rPh sb="7" eb="9">
      <t>ショウヒン</t>
    </rPh>
    <rPh sb="9" eb="11">
      <t>シャシン</t>
    </rPh>
    <rPh sb="11" eb="13">
      <t>ニュウリョク</t>
    </rPh>
    <phoneticPr fontId="7"/>
  </si>
  <si>
    <t>２点目以降はこちら→</t>
    <rPh sb="1" eb="2">
      <t>テン</t>
    </rPh>
    <rPh sb="2" eb="3">
      <t>メ</t>
    </rPh>
    <rPh sb="3" eb="5">
      <t>イコウ</t>
    </rPh>
    <phoneticPr fontId="7"/>
  </si>
  <si>
    <t>A社　→　自社　→　B社　→　C社など</t>
    <rPh sb="1" eb="2">
      <t>シャ</t>
    </rPh>
    <rPh sb="16" eb="17">
      <t>シャ</t>
    </rPh>
    <phoneticPr fontId="7"/>
  </si>
  <si>
    <t>年度</t>
    <rPh sb="0" eb="2">
      <t>ネンド</t>
    </rPh>
    <phoneticPr fontId="7"/>
  </si>
  <si>
    <t>会社情報テーブル</t>
  </si>
  <si>
    <t>法人番号</t>
  </si>
  <si>
    <t>a</t>
  </si>
  <si>
    <t>年度</t>
  </si>
  <si>
    <t>申請企業名</t>
  </si>
  <si>
    <t>代表者役職</t>
  </si>
  <si>
    <t>代表者氏名</t>
  </si>
  <si>
    <t>本社所在国</t>
  </si>
  <si>
    <t>本社所在地住所</t>
  </si>
  <si>
    <t>本社所在地フリガナ</t>
  </si>
  <si>
    <t>会社成立年月日</t>
  </si>
  <si>
    <t>社員数（総数）</t>
  </si>
  <si>
    <t>社員数（非正規）</t>
  </si>
  <si>
    <t>申請担当者役職</t>
  </si>
  <si>
    <t>申請担当者氏名</t>
  </si>
  <si>
    <t>電話番号</t>
  </si>
  <si>
    <t>ＦＡＸ</t>
  </si>
  <si>
    <t>担当者メールアドレス</t>
  </si>
  <si>
    <t>自社ウェブサイト</t>
  </si>
  <si>
    <t>補助対象事業者種別</t>
  </si>
  <si>
    <t>業種</t>
  </si>
  <si>
    <t>業種詳細</t>
  </si>
  <si>
    <t>銀行名</t>
  </si>
  <si>
    <t>銀行名カナ</t>
  </si>
  <si>
    <t>支店名</t>
  </si>
  <si>
    <t>支店名カナ</t>
  </si>
  <si>
    <t>銀行コード</t>
  </si>
  <si>
    <t>上記銀行支店の住所</t>
  </si>
  <si>
    <t>店番</t>
  </si>
  <si>
    <t>預金種目</t>
  </si>
  <si>
    <t>口座番号</t>
  </si>
  <si>
    <t>口座名義人</t>
  </si>
  <si>
    <t>口座名カナ</t>
  </si>
  <si>
    <t>決算テーブル</t>
  </si>
  <si>
    <t>前期決算年度</t>
  </si>
  <si>
    <t>前期の売上高（決算期）</t>
  </si>
  <si>
    <t>営業利益（決算期）</t>
  </si>
  <si>
    <t>人件費（決算期）</t>
  </si>
  <si>
    <t>減価償却費（決算期）</t>
  </si>
  <si>
    <t>輸出入テーブル</t>
  </si>
  <si>
    <t>前期の年度</t>
  </si>
  <si>
    <t>輸出入実績（前期）</t>
  </si>
  <si>
    <t>前々期の年度</t>
  </si>
  <si>
    <t>輸出入実績（２期前）</t>
  </si>
  <si>
    <t>前々々期の年度</t>
  </si>
  <si>
    <t>輸出入実績（３期前）</t>
  </si>
  <si>
    <t>今年度輸出入目標額（円）／年</t>
  </si>
  <si>
    <t>海外展開のビジョンと実現に向けた具体的方策①</t>
  </si>
  <si>
    <t>海外展開のビジョンと実現に向けた具体的方策②</t>
  </si>
  <si>
    <t>海外展開のビジョンと実現に向けた具体的方策③</t>
  </si>
  <si>
    <t>海外展開のビジョン詳細</t>
  </si>
  <si>
    <t>昨年度の課題①</t>
  </si>
  <si>
    <t>昨年度の課題②</t>
  </si>
  <si>
    <t>昨年度の課題③</t>
  </si>
  <si>
    <t>昨年度の課題詳細</t>
  </si>
  <si>
    <t>今年度の戦略、展開方法①</t>
  </si>
  <si>
    <t>今年度の戦略、展開方法②</t>
  </si>
  <si>
    <t>今年度の戦略、展開方法③</t>
  </si>
  <si>
    <t>今年度の戦略、展開方法詳細</t>
  </si>
  <si>
    <t>国・地域</t>
  </si>
  <si>
    <t>輸出入実績</t>
  </si>
  <si>
    <t>販路1</t>
  </si>
  <si>
    <t>販路2</t>
  </si>
  <si>
    <t>販路3</t>
  </si>
  <si>
    <t>取扱順位</t>
  </si>
  <si>
    <t>大分類</t>
  </si>
  <si>
    <t>中分類</t>
  </si>
  <si>
    <t>品目</t>
  </si>
  <si>
    <t>品目手入力</t>
  </si>
  <si>
    <t>商品名</t>
  </si>
  <si>
    <t>支援種別（支援メニュー）</t>
  </si>
  <si>
    <t>申請番号</t>
  </si>
  <si>
    <t>今後の展開方針①</t>
  </si>
  <si>
    <t>今後の展開方針②</t>
  </si>
  <si>
    <t>今後の展開方針③</t>
  </si>
  <si>
    <t>交付決定番号</t>
  </si>
  <si>
    <t>県及び支援機関への要望①</t>
  </si>
  <si>
    <t>県及び支援機関への要望②</t>
  </si>
  <si>
    <t>県及び支援機関への要望③</t>
  </si>
  <si>
    <t>額の確定通知番号</t>
  </si>
  <si>
    <t>額の確定額</t>
  </si>
  <si>
    <t>請求額</t>
  </si>
  <si>
    <t>申請番号枝番</t>
  </si>
  <si>
    <t>申請種別（申請or報告）</t>
  </si>
  <si>
    <t>申請</t>
  </si>
  <si>
    <t>項目名</t>
  </si>
  <si>
    <t>出展費</t>
  </si>
  <si>
    <t>項目詳細</t>
  </si>
  <si>
    <t>滞在先（国・区間）</t>
  </si>
  <si>
    <t>滞在開始</t>
  </si>
  <si>
    <t>滞在終了</t>
  </si>
  <si>
    <t>単価</t>
  </si>
  <si>
    <t>数量（人数）</t>
  </si>
  <si>
    <t>宿泊数</t>
  </si>
  <si>
    <t>対象宿泊数</t>
  </si>
  <si>
    <t>実費額</t>
  </si>
  <si>
    <t>補助金基礎額</t>
  </si>
  <si>
    <t>備考</t>
  </si>
  <si>
    <t>報告</t>
  </si>
  <si>
    <t>商品改良申請テーブル</t>
    <rPh sb="0" eb="2">
      <t>ショウヒン</t>
    </rPh>
    <rPh sb="2" eb="4">
      <t>カイリョウ</t>
    </rPh>
    <rPh sb="4" eb="6">
      <t>シンセイ</t>
    </rPh>
    <phoneticPr fontId="2"/>
  </si>
  <si>
    <t>法人番号</t>
    <rPh sb="0" eb="2">
      <t>ホウジン</t>
    </rPh>
    <rPh sb="2" eb="4">
      <t>バンゴウ</t>
    </rPh>
    <phoneticPr fontId="3"/>
  </si>
  <si>
    <t>年度</t>
    <rPh sb="0" eb="2">
      <t>ネンド</t>
    </rPh>
    <phoneticPr fontId="2"/>
  </si>
  <si>
    <t>申請番号</t>
    <rPh sb="0" eb="2">
      <t>シンセイ</t>
    </rPh>
    <rPh sb="2" eb="4">
      <t>バンゴウ</t>
    </rPh>
    <phoneticPr fontId="2"/>
  </si>
  <si>
    <t>改良等見積取得日</t>
    <rPh sb="0" eb="2">
      <t>カイリョウ</t>
    </rPh>
    <rPh sb="2" eb="3">
      <t>ナド</t>
    </rPh>
    <rPh sb="3" eb="5">
      <t>ミツモリ</t>
    </rPh>
    <rPh sb="5" eb="8">
      <t>シュトクビ</t>
    </rPh>
    <phoneticPr fontId="6"/>
  </si>
  <si>
    <t>実施開始予定日</t>
    <rPh sb="2" eb="4">
      <t>カイシ</t>
    </rPh>
    <rPh sb="4" eb="6">
      <t>ヨテイ</t>
    </rPh>
    <rPh sb="6" eb="7">
      <t>ビ</t>
    </rPh>
    <phoneticPr fontId="3"/>
  </si>
  <si>
    <t>実施終了予定日</t>
    <rPh sb="2" eb="4">
      <t>シュウリョウ</t>
    </rPh>
    <rPh sb="4" eb="6">
      <t>ヨテイ</t>
    </rPh>
    <rPh sb="6" eb="7">
      <t>ビ</t>
    </rPh>
    <phoneticPr fontId="3"/>
  </si>
  <si>
    <t>納品先①</t>
    <rPh sb="0" eb="2">
      <t>ノウヒン</t>
    </rPh>
    <rPh sb="2" eb="3">
      <t>サキ</t>
    </rPh>
    <phoneticPr fontId="6"/>
  </si>
  <si>
    <t>納品先②</t>
    <rPh sb="0" eb="2">
      <t>ノウヒン</t>
    </rPh>
    <rPh sb="2" eb="3">
      <t>サキ</t>
    </rPh>
    <phoneticPr fontId="6"/>
  </si>
  <si>
    <t>納品先③</t>
    <rPh sb="0" eb="2">
      <t>ノウヒン</t>
    </rPh>
    <rPh sb="2" eb="3">
      <t>サキ</t>
    </rPh>
    <phoneticPr fontId="6"/>
  </si>
  <si>
    <t>納品先④</t>
    <rPh sb="0" eb="2">
      <t>ノウヒン</t>
    </rPh>
    <rPh sb="2" eb="3">
      <t>サキ</t>
    </rPh>
    <phoneticPr fontId="6"/>
  </si>
  <si>
    <t>納品先⑤</t>
    <rPh sb="0" eb="2">
      <t>ノウヒン</t>
    </rPh>
    <rPh sb="2" eb="3">
      <t>サキ</t>
    </rPh>
    <phoneticPr fontId="6"/>
  </si>
  <si>
    <t>改良経緯・目的</t>
    <rPh sb="0" eb="2">
      <t>カイリョウ</t>
    </rPh>
    <rPh sb="2" eb="4">
      <t>ケイイ</t>
    </rPh>
    <rPh sb="5" eb="7">
      <t>モクテキ</t>
    </rPh>
    <phoneticPr fontId="6"/>
  </si>
  <si>
    <t>改良経緯詳細</t>
    <rPh sb="0" eb="2">
      <t>カイリョウ</t>
    </rPh>
    <rPh sb="2" eb="4">
      <t>ケイイ</t>
    </rPh>
    <rPh sb="4" eb="6">
      <t>ショウサイ</t>
    </rPh>
    <phoneticPr fontId="6"/>
  </si>
  <si>
    <t>改良内容①</t>
    <rPh sb="0" eb="2">
      <t>カイリョウ</t>
    </rPh>
    <rPh sb="2" eb="4">
      <t>ナイヨウ</t>
    </rPh>
    <phoneticPr fontId="6"/>
  </si>
  <si>
    <t>改良内容②</t>
  </si>
  <si>
    <t>改良内容③</t>
  </si>
  <si>
    <t>改良内容詳細</t>
    <rPh sb="4" eb="6">
      <t>ショウサイ</t>
    </rPh>
    <phoneticPr fontId="6"/>
  </si>
  <si>
    <t>改良効果</t>
    <rPh sb="0" eb="2">
      <t>カイリョウ</t>
    </rPh>
    <rPh sb="2" eb="4">
      <t>コウカ</t>
    </rPh>
    <phoneticPr fontId="6"/>
  </si>
  <si>
    <t>改良効果詳細</t>
    <rPh sb="4" eb="6">
      <t>ショウサイ</t>
    </rPh>
    <phoneticPr fontId="6"/>
  </si>
  <si>
    <t>工程①日付</t>
    <rPh sb="0" eb="2">
      <t>コウテイ</t>
    </rPh>
    <rPh sb="3" eb="5">
      <t>ヒヅケ</t>
    </rPh>
    <phoneticPr fontId="6"/>
  </si>
  <si>
    <t>工程①内容</t>
  </si>
  <si>
    <t>工程②日付</t>
    <rPh sb="3" eb="5">
      <t>ヒヅケ</t>
    </rPh>
    <phoneticPr fontId="6"/>
  </si>
  <si>
    <t>工程②内容</t>
  </si>
  <si>
    <t>工程③日付</t>
    <rPh sb="3" eb="5">
      <t>ヒヅケ</t>
    </rPh>
    <phoneticPr fontId="6"/>
  </si>
  <si>
    <t>工程③内容</t>
  </si>
  <si>
    <t>工程④日付</t>
    <rPh sb="3" eb="5">
      <t>ヒヅケ</t>
    </rPh>
    <phoneticPr fontId="6"/>
  </si>
  <si>
    <t>工程④内容</t>
  </si>
  <si>
    <t>工程⑤日付</t>
    <rPh sb="3" eb="5">
      <t>ヒヅケ</t>
    </rPh>
    <phoneticPr fontId="6"/>
  </si>
  <si>
    <t>工程⑤内容</t>
  </si>
  <si>
    <t>工程⑥日付</t>
    <rPh sb="3" eb="5">
      <t>ヒヅケ</t>
    </rPh>
    <phoneticPr fontId="6"/>
  </si>
  <si>
    <t>工程⑥内容</t>
  </si>
  <si>
    <t>工程⑦日付</t>
    <rPh sb="3" eb="5">
      <t>ヒヅケ</t>
    </rPh>
    <phoneticPr fontId="6"/>
  </si>
  <si>
    <t>工程⑦内容</t>
  </si>
  <si>
    <t>工程⑧日付</t>
    <rPh sb="3" eb="5">
      <t>ヒヅケ</t>
    </rPh>
    <phoneticPr fontId="6"/>
  </si>
  <si>
    <t>工程⑧内容</t>
  </si>
  <si>
    <t>工程⑨日付</t>
    <rPh sb="3" eb="5">
      <t>ヒヅケ</t>
    </rPh>
    <phoneticPr fontId="6"/>
  </si>
  <si>
    <t>工程⑨内容</t>
  </si>
  <si>
    <t>工程⑩日付</t>
    <rPh sb="3" eb="5">
      <t>ヒヅケ</t>
    </rPh>
    <phoneticPr fontId="6"/>
  </si>
  <si>
    <t>工程⑩内容</t>
  </si>
  <si>
    <t>補助金交付申請日</t>
    <rPh sb="0" eb="3">
      <t>ホジョキン</t>
    </rPh>
    <rPh sb="3" eb="5">
      <t>コウフ</t>
    </rPh>
    <rPh sb="5" eb="7">
      <t>シンセイ</t>
    </rPh>
    <rPh sb="7" eb="8">
      <t>ビ</t>
    </rPh>
    <phoneticPr fontId="3"/>
  </si>
  <si>
    <t>実費合計額</t>
    <rPh sb="0" eb="2">
      <t>ジッピ</t>
    </rPh>
    <rPh sb="2" eb="4">
      <t>ゴウケイ</t>
    </rPh>
    <rPh sb="4" eb="5">
      <t>ガク</t>
    </rPh>
    <phoneticPr fontId="2"/>
  </si>
  <si>
    <t>補助金基礎額合計</t>
    <rPh sb="0" eb="3">
      <t>ホジョキン</t>
    </rPh>
    <rPh sb="3" eb="5">
      <t>キソ</t>
    </rPh>
    <rPh sb="5" eb="6">
      <t>ガク</t>
    </rPh>
    <rPh sb="6" eb="8">
      <t>ゴウケイ</t>
    </rPh>
    <phoneticPr fontId="3"/>
  </si>
  <si>
    <t>交付申請額</t>
    <rPh sb="0" eb="2">
      <t>コウフ</t>
    </rPh>
    <rPh sb="2" eb="4">
      <t>シンセイ</t>
    </rPh>
    <rPh sb="4" eb="5">
      <t>ガク</t>
    </rPh>
    <phoneticPr fontId="3"/>
  </si>
  <si>
    <t>交付決定通知日</t>
    <rPh sb="0" eb="2">
      <t>コウフ</t>
    </rPh>
    <rPh sb="2" eb="4">
      <t>ケッテイ</t>
    </rPh>
    <rPh sb="4" eb="6">
      <t>ツウチ</t>
    </rPh>
    <rPh sb="6" eb="7">
      <t>ビ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</si>
  <si>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</si>
  <si>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商品改良報告テーブル</t>
    <rPh sb="0" eb="2">
      <t>ショウヒン</t>
    </rPh>
    <rPh sb="2" eb="4">
      <t>カイリョウ</t>
    </rPh>
    <rPh sb="4" eb="6">
      <t>ホウコク</t>
    </rPh>
    <phoneticPr fontId="2"/>
  </si>
  <si>
    <t>結果概要</t>
    <rPh sb="0" eb="2">
      <t>ケッカ</t>
    </rPh>
    <rPh sb="2" eb="4">
      <t>ガイヨウ</t>
    </rPh>
    <phoneticPr fontId="6"/>
  </si>
  <si>
    <t>実施開始日</t>
    <rPh sb="2" eb="4">
      <t>カイシ</t>
    </rPh>
    <rPh sb="4" eb="5">
      <t>テイジツ</t>
    </rPh>
    <phoneticPr fontId="3"/>
  </si>
  <si>
    <t>実施終了日</t>
    <rPh sb="2" eb="4">
      <t>シュウリョウ</t>
    </rPh>
    <rPh sb="4" eb="5">
      <t>テイジツ</t>
    </rPh>
    <phoneticPr fontId="3"/>
  </si>
  <si>
    <t>検収日・検査報告書発行日</t>
  </si>
  <si>
    <t>サンプル納品日</t>
  </si>
  <si>
    <t>納品先の反応</t>
    <rPh sb="0" eb="2">
      <t>ノウヒン</t>
    </rPh>
    <rPh sb="2" eb="3">
      <t>サキ</t>
    </rPh>
    <rPh sb="4" eb="6">
      <t>ハンノウ</t>
    </rPh>
    <phoneticPr fontId="6"/>
  </si>
  <si>
    <t>納品先の反応詳細</t>
    <rPh sb="0" eb="2">
      <t>ノウヒン</t>
    </rPh>
    <rPh sb="2" eb="3">
      <t>サキ</t>
    </rPh>
    <rPh sb="4" eb="6">
      <t>ハンノウ</t>
    </rPh>
    <phoneticPr fontId="6"/>
  </si>
  <si>
    <t>改良後受注見込み</t>
  </si>
  <si>
    <t>今後の展開方針詳細</t>
    <rPh sb="7" eb="9">
      <t>ショウサイ</t>
    </rPh>
    <phoneticPr fontId="3"/>
  </si>
  <si>
    <t>県及び支援機関への要望詳細</t>
    <rPh sb="11" eb="13">
      <t>ショウサイ</t>
    </rPh>
    <phoneticPr fontId="3"/>
  </si>
  <si>
    <t>報告書提出日</t>
    <rPh sb="0" eb="3">
      <t>ホウコクショ</t>
    </rPh>
    <rPh sb="3" eb="5">
      <t>テイシュツ</t>
    </rPh>
    <rPh sb="5" eb="6">
      <t>ビ</t>
    </rPh>
    <phoneticPr fontId="3"/>
  </si>
  <si>
    <t>変更申請の有無</t>
    <rPh sb="0" eb="2">
      <t>ヘンコウ</t>
    </rPh>
    <rPh sb="2" eb="4">
      <t>シンセイ</t>
    </rPh>
    <rPh sb="5" eb="7">
      <t>ウム</t>
    </rPh>
    <phoneticPr fontId="3"/>
  </si>
  <si>
    <t>補助金基礎額計</t>
    <rPh sb="0" eb="3">
      <t>ホジョキン</t>
    </rPh>
    <rPh sb="3" eb="5">
      <t>キソ</t>
    </rPh>
    <rPh sb="5" eb="6">
      <t>ガク</t>
    </rPh>
    <rPh sb="6" eb="7">
      <t>ケイ</t>
    </rPh>
    <phoneticPr fontId="3"/>
  </si>
  <si>
    <t>端数切捨て後額</t>
    <rPh sb="0" eb="2">
      <t>ハスウ</t>
    </rPh>
    <rPh sb="2" eb="4">
      <t>キリス</t>
    </rPh>
    <rPh sb="5" eb="6">
      <t>ゴ</t>
    </rPh>
    <rPh sb="6" eb="7">
      <t>ガク</t>
    </rPh>
    <phoneticPr fontId="2"/>
  </si>
  <si>
    <t>精算額</t>
    <rPh sb="0" eb="3">
      <t>セイサンガク</t>
    </rPh>
    <phoneticPr fontId="3"/>
  </si>
  <si>
    <t>請求書提出日</t>
    <rPh sb="0" eb="3">
      <t>セイキュウショ</t>
    </rPh>
    <rPh sb="3" eb="5">
      <t>テイシュツ</t>
    </rPh>
    <rPh sb="5" eb="6">
      <t>ビ</t>
    </rPh>
    <phoneticPr fontId="3"/>
  </si>
  <si>
    <t>額の確定通知日</t>
    <rPh sb="0" eb="1">
      <t>ガク</t>
    </rPh>
    <rPh sb="2" eb="4">
      <t>カクテイ</t>
    </rPh>
    <rPh sb="4" eb="6">
      <t>ツウチ</t>
    </rPh>
    <rPh sb="6" eb="7">
      <t>ビ</t>
    </rPh>
    <phoneticPr fontId="3"/>
  </si>
  <si>
    <t>申請種別（申請or報告）</t>
    <rPh sb="0" eb="2">
      <t>シンセイ</t>
    </rPh>
    <rPh sb="2" eb="4">
      <t>シュベツ</t>
    </rPh>
    <rPh sb="5" eb="7">
      <t>シンセイ</t>
    </rPh>
    <rPh sb="9" eb="11">
      <t>ホウコク</t>
    </rPh>
    <phoneticPr fontId="2"/>
  </si>
  <si>
    <t>メーカー名</t>
    <rPh sb="4" eb="5">
      <t>メイ</t>
    </rPh>
    <phoneticPr fontId="3"/>
  </si>
  <si>
    <t>商品名</t>
    <rPh sb="0" eb="3">
      <t>ショウヒンメイ</t>
    </rPh>
    <phoneticPr fontId="3"/>
  </si>
  <si>
    <t>申請</t>
    <rPh sb="0" eb="2">
      <t>シンセイ</t>
    </rPh>
    <phoneticPr fontId="7"/>
  </si>
  <si>
    <t>報告</t>
    <rPh sb="0" eb="2">
      <t>ホウコク</t>
    </rPh>
    <phoneticPr fontId="7"/>
  </si>
  <si>
    <t>補助金精算払請求書【様式第１１号】
※債権者登録申請書で申請済の銀行口座を使用すること。</t>
  </si>
  <si>
    <t>令和６年度沖縄国際物流ハブ活用推進事業補助金計画変更承認申請書</t>
    <phoneticPr fontId="7"/>
  </si>
  <si>
    <t>令和６年度沖縄国際物流ハブ活用推進事業補助金中止（廃止）承認申請書</t>
    <phoneticPr fontId="7"/>
  </si>
  <si>
    <t>　みだしのことについて、商品改良支援を下記のとおり実施したいので、沖縄国際物流ハブ</t>
    <rPh sb="12" eb="14">
      <t>ショウヒン</t>
    </rPh>
    <rPh sb="14" eb="16">
      <t>カイリョウ</t>
    </rPh>
    <rPh sb="16" eb="18">
      <t>シエン</t>
    </rPh>
    <phoneticPr fontId="7"/>
  </si>
  <si>
    <t>活用推進事業補助金交付要綱第６条の規定に基づき、下記のとおり申請します。</t>
    <phoneticPr fontId="7"/>
  </si>
  <si>
    <t>海外販売促進支援について、下記のとおり計画を変更したいので、沖縄国際物流</t>
    <rPh sb="2" eb="4">
      <t>ハンバイ</t>
    </rPh>
    <rPh sb="4" eb="6">
      <t>ソクシン</t>
    </rPh>
    <phoneticPr fontId="7"/>
  </si>
  <si>
    <t>海外販売促進支援について、下記のとおり中止（廃止）したいので、沖縄国際物流</t>
    <rPh sb="2" eb="4">
      <t>ハンバイ</t>
    </rPh>
    <rPh sb="4" eb="6">
      <t>ソクシン</t>
    </rPh>
    <phoneticPr fontId="7"/>
  </si>
  <si>
    <t>２回目変更承認指令商番号</t>
    <rPh sb="1" eb="3">
      <t>カイメ</t>
    </rPh>
    <rPh sb="3" eb="5">
      <t>ヘンコウ</t>
    </rPh>
    <rPh sb="5" eb="7">
      <t>ショウニン</t>
    </rPh>
    <rPh sb="7" eb="12">
      <t>シレイショウバンゴウ</t>
    </rPh>
    <phoneticPr fontId="7"/>
  </si>
  <si>
    <t>指令商番号</t>
    <rPh sb="0" eb="3">
      <t>シレイショウ</t>
    </rPh>
    <rPh sb="3" eb="5">
      <t>バンゴウ</t>
    </rPh>
    <phoneticPr fontId="7"/>
  </si>
  <si>
    <t>担当者名</t>
    <rPh sb="0" eb="4">
      <t>タントウシャメイ</t>
    </rPh>
    <phoneticPr fontId="7"/>
  </si>
  <si>
    <t>連絡先</t>
    <rPh sb="0" eb="3">
      <t>レンラクサキ</t>
    </rPh>
    <phoneticPr fontId="7"/>
  </si>
  <si>
    <t>ハブ活用推進事業補助金交付要綱第９条第１項の規定に基づき申請します。</t>
    <phoneticPr fontId="7"/>
  </si>
  <si>
    <t>ハブ活用推進事業補助金交付要綱第９条第４項の規定に基づき申請します。</t>
    <phoneticPr fontId="7"/>
  </si>
  <si>
    <t>別記様式第９号（第12条第1項関係）</t>
    <phoneticPr fontId="7"/>
  </si>
  <si>
    <t>１　補助対象事業の種類</t>
    <rPh sb="4" eb="6">
      <t>タイショウ</t>
    </rPh>
    <phoneticPr fontId="7"/>
  </si>
  <si>
    <t>※申請者は表下部の赤字太枠内（申請企業名、支援メニューの番号（①～⑦））を記入すること。</t>
    <rPh sb="1" eb="4">
      <t>シンセイシャ</t>
    </rPh>
    <rPh sb="5" eb="6">
      <t>ヒョウ</t>
    </rPh>
    <rPh sb="6" eb="8">
      <t>カブ</t>
    </rPh>
    <rPh sb="9" eb="11">
      <t>アカジ</t>
    </rPh>
    <rPh sb="11" eb="13">
      <t>フトワク</t>
    </rPh>
    <rPh sb="13" eb="14">
      <t>ナイ</t>
    </rPh>
    <rPh sb="15" eb="17">
      <t>シンセイ</t>
    </rPh>
    <rPh sb="17" eb="19">
      <t>キギョウ</t>
    </rPh>
    <rPh sb="19" eb="20">
      <t>メイ</t>
    </rPh>
    <rPh sb="21" eb="23">
      <t>シエン</t>
    </rPh>
    <rPh sb="28" eb="30">
      <t>バンゴウ</t>
    </rPh>
    <rPh sb="37" eb="39">
      <t>キニュウ</t>
    </rPh>
    <phoneticPr fontId="7"/>
  </si>
  <si>
    <t>①海外販路拡大支援</t>
    <rPh sb="1" eb="3">
      <t>カイガイ</t>
    </rPh>
    <rPh sb="3" eb="5">
      <t>ハンロ</t>
    </rPh>
    <rPh sb="5" eb="7">
      <t>カクダイ</t>
    </rPh>
    <rPh sb="7" eb="9">
      <t>シエン</t>
    </rPh>
    <phoneticPr fontId="7"/>
  </si>
  <si>
    <t>②海外流通事業者
招聘支援</t>
    <rPh sb="1" eb="3">
      <t>カイガイ</t>
    </rPh>
    <rPh sb="3" eb="5">
      <t>リュウツウ</t>
    </rPh>
    <rPh sb="5" eb="8">
      <t>ジギョウシャ</t>
    </rPh>
    <rPh sb="9" eb="11">
      <t>ショウヘイ</t>
    </rPh>
    <rPh sb="11" eb="13">
      <t>シエン</t>
    </rPh>
    <phoneticPr fontId="7"/>
  </si>
  <si>
    <t>③商品改良
支援</t>
    <rPh sb="1" eb="3">
      <t>ショウヒン</t>
    </rPh>
    <rPh sb="3" eb="5">
      <t>カイリョウ</t>
    </rPh>
    <rPh sb="6" eb="8">
      <t>シエン</t>
    </rPh>
    <phoneticPr fontId="7"/>
  </si>
  <si>
    <t>④県産品
ブランド構築
支援</t>
    <rPh sb="1" eb="4">
      <t>ケンサンピン</t>
    </rPh>
    <rPh sb="9" eb="11">
      <t>コウチク</t>
    </rPh>
    <rPh sb="12" eb="14">
      <t>シエン</t>
    </rPh>
    <phoneticPr fontId="7"/>
  </si>
  <si>
    <t>30日前（土日・祝日含む）までに</t>
    <phoneticPr fontId="7"/>
  </si>
  <si>
    <t>14日前（土日・祝日含む）までに</t>
    <phoneticPr fontId="7"/>
  </si>
  <si>
    <r>
      <t xml:space="preserve">初回申請のみ
※３～８の全ての書類を提出すること。
</t>
    </r>
    <r>
      <rPr>
        <u/>
        <sz val="14"/>
        <color theme="1"/>
        <rFont val="ＭＳ Ｐゴシック"/>
        <family val="3"/>
        <charset val="128"/>
        <scheme val="minor"/>
      </rPr>
      <t>※写しを提出する場合は原本証明必須。</t>
    </r>
    <rPh sb="0" eb="2">
      <t>ショカイ</t>
    </rPh>
    <rPh sb="2" eb="4">
      <t>シンセイ</t>
    </rPh>
    <rPh sb="12" eb="13">
      <t>スベ</t>
    </rPh>
    <rPh sb="15" eb="17">
      <t>ショルイ</t>
    </rPh>
    <rPh sb="18" eb="20">
      <t>テイシュツ</t>
    </rPh>
    <rPh sb="27" eb="28">
      <t>ウツ</t>
    </rPh>
    <rPh sb="30" eb="32">
      <t>テイシュツ</t>
    </rPh>
    <rPh sb="34" eb="36">
      <t>バアイ</t>
    </rPh>
    <rPh sb="37" eb="39">
      <t>ゲンポン</t>
    </rPh>
    <rPh sb="39" eb="41">
      <t>ショウメイ</t>
    </rPh>
    <rPh sb="41" eb="43">
      <t>ヒッス</t>
    </rPh>
    <phoneticPr fontId="7"/>
  </si>
  <si>
    <t>企画書（別紙3-1）海外渡航企画書</t>
    <rPh sb="0" eb="3">
      <t>キカクショ</t>
    </rPh>
    <rPh sb="4" eb="6">
      <t>ベッシ</t>
    </rPh>
    <rPh sb="10" eb="12">
      <t>カイガイ</t>
    </rPh>
    <rPh sb="12" eb="14">
      <t>トコウ</t>
    </rPh>
    <rPh sb="14" eb="17">
      <t>キカクショ</t>
    </rPh>
    <phoneticPr fontId="7"/>
  </si>
  <si>
    <t>○（渡航あれば）</t>
    <phoneticPr fontId="7"/>
  </si>
  <si>
    <t>収支計算書内訳（別紙4-1-①）渡航</t>
    <rPh sb="0" eb="2">
      <t>シュウシ</t>
    </rPh>
    <rPh sb="2" eb="4">
      <t>ケイサン</t>
    </rPh>
    <rPh sb="4" eb="5">
      <t>ショ</t>
    </rPh>
    <rPh sb="5" eb="7">
      <t>ウチワケ</t>
    </rPh>
    <rPh sb="8" eb="10">
      <t>ベッシ</t>
    </rPh>
    <rPh sb="16" eb="18">
      <t>トコウ</t>
    </rPh>
    <phoneticPr fontId="7"/>
  </si>
  <si>
    <t>30日以内（土日・祝日含む）</t>
    <phoneticPr fontId="7"/>
  </si>
  <si>
    <t xml:space="preserve">事業成果報告書（別紙５）
</t>
    <rPh sb="8" eb="10">
      <t>ベッシ</t>
    </rPh>
    <phoneticPr fontId="7"/>
  </si>
  <si>
    <t>事業成果報告書（海外渡航）</t>
    <rPh sb="8" eb="10">
      <t>カイガイ</t>
    </rPh>
    <rPh sb="10" eb="12">
      <t>トコウ</t>
    </rPh>
    <phoneticPr fontId="7"/>
  </si>
  <si>
    <t>〇（渡航あれば）</t>
    <phoneticPr fontId="7"/>
  </si>
  <si>
    <t xml:space="preserve">上記の実施状況の写真及び結果が確認できる資料
※成分分析や検査等をした場合、分析試験成績書や検査報告書等    
 </t>
    <rPh sb="24" eb="26">
      <t>セイブン</t>
    </rPh>
    <rPh sb="26" eb="28">
      <t>ブンセキ</t>
    </rPh>
    <rPh sb="29" eb="31">
      <t>ケンサ</t>
    </rPh>
    <rPh sb="31" eb="32">
      <t>ナド</t>
    </rPh>
    <rPh sb="35" eb="37">
      <t>バアイ</t>
    </rPh>
    <rPh sb="38" eb="40">
      <t>ブンセキ</t>
    </rPh>
    <rPh sb="40" eb="42">
      <t>シケン</t>
    </rPh>
    <rPh sb="42" eb="45">
      <t>セイセキショ</t>
    </rPh>
    <rPh sb="46" eb="48">
      <t>ケンサ</t>
    </rPh>
    <rPh sb="48" eb="51">
      <t>ホウコクショ</t>
    </rPh>
    <rPh sb="51" eb="52">
      <t>ナド</t>
    </rPh>
    <phoneticPr fontId="7"/>
  </si>
  <si>
    <t>収支計算書内訳（別紙４－２‐①）　渡航【実績報告】　</t>
    <rPh sb="17" eb="19">
      <t>トコウ</t>
    </rPh>
    <phoneticPr fontId="7"/>
  </si>
  <si>
    <t>収支計算書内訳（別紙４－２）　【実績報告】　</t>
    <phoneticPr fontId="7"/>
  </si>
  <si>
    <t>○（渡航あれば）</t>
    <rPh sb="2" eb="4">
      <t>トコウ</t>
    </rPh>
    <phoneticPr fontId="7"/>
  </si>
  <si>
    <t>○※</t>
    <phoneticPr fontId="7"/>
  </si>
  <si>
    <t>○
どちらかで可</t>
    <phoneticPr fontId="7"/>
  </si>
  <si>
    <t>※：渡航費のみ活用なら、振込明細と領収書どちらかで可</t>
    <rPh sb="2" eb="4">
      <t>トコウ</t>
    </rPh>
    <rPh sb="4" eb="5">
      <t>ヒ</t>
    </rPh>
    <rPh sb="7" eb="9">
      <t>カツヨウ</t>
    </rPh>
    <rPh sb="12" eb="14">
      <t>フリコミ</t>
    </rPh>
    <rPh sb="14" eb="16">
      <t>メイサイ</t>
    </rPh>
    <rPh sb="17" eb="20">
      <t>リョウシュウショ</t>
    </rPh>
    <rPh sb="25" eb="26">
      <t>カ</t>
    </rPh>
    <phoneticPr fontId="7"/>
  </si>
  <si>
    <t>受付番号</t>
    <rPh sb="0" eb="2">
      <t>ウケツ</t>
    </rPh>
    <rPh sb="2" eb="4">
      <t>バンゴウ</t>
    </rPh>
    <phoneticPr fontId="7"/>
  </si>
  <si>
    <t>　　　　　　　　　　　　　　　　　　　　　　　㊞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</si>
</sst>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###,###&quot;円&quot;"/>
    <numFmt numFmtId="177" formatCode="#,##0_);[Red]\(#,##0\)"/>
    <numFmt numFmtId="178" formatCode="#,##0&quot;円&quot;"/>
    <numFmt numFmtId="179" formatCode="[DBNum3]ggge&quot;年&quot;m&quot;月&quot;d&quot;日&quot;"/>
    <numFmt numFmtId="180" formatCode="#,##0_ ;[Red]\-#,##0\ "/>
    <numFmt numFmtId="181" formatCode="###,##0&quot;　円&quot;"/>
    <numFmt numFmtId="182" formatCode="###,##0&quot;　円　&quot;"/>
    <numFmt numFmtId="183" formatCode="###,##0&quot;　円（内訳は別紙）&quot;"/>
    <numFmt numFmtId="184" formatCode="#,##0&quot;　円&quot;;&quot;▲ &quot;#,##0&quot;　円&quot;"/>
    <numFmt numFmtId="185" formatCode="General&quot;％&quot;"/>
    <numFmt numFmtId="186" formatCode="m/d;@"/>
    <numFmt numFmtId="187" formatCode="General&quot;月&quot;"/>
    <numFmt numFmtId="188" formatCode="General&quot;人&quot;"/>
    <numFmt numFmtId="189" formatCode="&quot;うち、非正規 &quot;General&quot; 人&quot;"/>
    <numFmt numFmtId="190" formatCode="General&quot; 年度&quot;"/>
    <numFmt numFmtId="191" formatCode="###,###&quot; 円&quot;"/>
    <numFmt numFmtId="192" formatCode="General&quot;円&quot;"/>
    <numFmt numFmtId="193" formatCode="#,##0&quot; 円&quot;"/>
  </numFmts>
  <fonts count="79">
    <font>
      <sz val="11"/>
      <color theme="1"/>
      <name val="ＭＳ Ｐゴシック"/>
      <family val="2"/>
      <scheme val="minor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FF0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1"/>
      <color rgb="FFFFFF00"/>
      <name val="ＭＳ 明朝"/>
      <family val="1"/>
      <charset val="128"/>
    </font>
    <font>
      <sz val="20"/>
      <color theme="1"/>
      <name val="ＭＳ Ｐ明朝"/>
      <family val="1"/>
      <charset val="128"/>
    </font>
    <font>
      <u/>
      <sz val="11"/>
      <color theme="10"/>
      <name val="ＭＳ Ｐゴシック"/>
      <family val="2"/>
      <scheme val="minor"/>
    </font>
    <font>
      <b/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BIZ UDP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theme="1"/>
      <name val="BIZ UDPゴシック"/>
      <family val="3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0"/>
      <color rgb="FFFF0000"/>
      <name val="ＭＳ Ｐゴシック"/>
      <family val="2"/>
      <scheme val="minor"/>
    </font>
    <font>
      <sz val="10"/>
      <color theme="0"/>
      <name val="ＭＳ Ｐゴシック"/>
      <family val="2"/>
      <scheme val="minor"/>
    </font>
    <font>
      <sz val="10"/>
      <color theme="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u/>
      <sz val="11"/>
      <color theme="10"/>
      <name val="ＭＳ Ｐゴシック"/>
      <family val="3"/>
      <charset val="128"/>
      <scheme val="minor"/>
    </font>
    <font>
      <sz val="11"/>
      <color theme="0"/>
      <name val="Arial"/>
      <family val="2"/>
    </font>
    <font>
      <sz val="11"/>
      <name val="Arial"/>
      <family val="2"/>
    </font>
    <font>
      <u/>
      <sz val="11"/>
      <color theme="1"/>
      <name val="ＭＳ Ｐ明朝"/>
      <family val="1"/>
      <charset val="128"/>
    </font>
    <font>
      <sz val="12"/>
      <color theme="0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color theme="6" tint="0.79998168889431442"/>
      <name val="ＭＳ Ｐゴシック"/>
      <family val="2"/>
      <scheme val="minor"/>
    </font>
    <font>
      <sz val="10.5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color theme="1"/>
      <name val="BIZ UDゴシック"/>
      <family val="3"/>
      <charset val="128"/>
    </font>
    <font>
      <b/>
      <sz val="14"/>
      <color theme="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ck">
        <color rgb="FFFF0000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ck">
        <color rgb="FFFF0000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/>
      <right style="thick">
        <color rgb="FFFF0000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dashed">
        <color indexed="64"/>
      </bottom>
      <diagonal/>
    </border>
    <border>
      <left/>
      <right/>
      <top style="thick">
        <color rgb="FFFF0000"/>
      </top>
      <bottom style="dashed">
        <color indexed="64"/>
      </bottom>
      <diagonal/>
    </border>
    <border>
      <left/>
      <right style="thin">
        <color indexed="64"/>
      </right>
      <top style="thick">
        <color rgb="FFFF0000"/>
      </top>
      <bottom style="dashed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/>
    <xf numFmtId="0" fontId="6" fillId="0" borderId="0">
      <alignment vertical="center"/>
    </xf>
    <xf numFmtId="0" fontId="5" fillId="0" borderId="0">
      <alignment vertical="center"/>
    </xf>
  </cellStyleXfs>
  <cellXfs count="906">
    <xf numFmtId="0" fontId="0" fillId="0" borderId="0" xfId="0"/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2" borderId="10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38" fontId="10" fillId="2" borderId="7" xfId="0" applyNumberFormat="1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13" fillId="2" borderId="10" xfId="0" applyFont="1" applyFill="1" applyBorder="1" applyAlignment="1">
      <alignment vertical="center"/>
    </xf>
    <xf numFmtId="0" fontId="14" fillId="2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31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vertical="center"/>
    </xf>
    <xf numFmtId="0" fontId="41" fillId="0" borderId="0" xfId="0" applyFont="1"/>
    <xf numFmtId="0" fontId="41" fillId="0" borderId="1" xfId="0" applyFont="1" applyBorder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21" fillId="2" borderId="3" xfId="0" applyFont="1" applyFill="1" applyBorder="1" applyAlignment="1">
      <alignment horizontal="left" vertical="center"/>
    </xf>
    <xf numFmtId="0" fontId="19" fillId="2" borderId="0" xfId="0" applyFont="1" applyFill="1" applyAlignment="1">
      <alignment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/>
    </xf>
    <xf numFmtId="0" fontId="21" fillId="2" borderId="68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vertical="center"/>
    </xf>
    <xf numFmtId="0" fontId="21" fillId="2" borderId="10" xfId="0" applyFont="1" applyFill="1" applyBorder="1" applyAlignment="1">
      <alignment horizontal="left" vertical="center"/>
    </xf>
    <xf numFmtId="0" fontId="21" fillId="2" borderId="69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 wrapText="1"/>
    </xf>
    <xf numFmtId="0" fontId="19" fillId="2" borderId="68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2" borderId="69" xfId="0" applyFont="1" applyFill="1" applyBorder="1" applyAlignment="1">
      <alignment vertical="center"/>
    </xf>
    <xf numFmtId="0" fontId="21" fillId="2" borderId="7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38" fontId="21" fillId="2" borderId="76" xfId="1" applyFont="1" applyFill="1" applyBorder="1" applyAlignment="1" applyProtection="1">
      <alignment horizontal="center" vertical="center"/>
    </xf>
    <xf numFmtId="0" fontId="21" fillId="2" borderId="5" xfId="0" applyFont="1" applyFill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28" fillId="2" borderId="0" xfId="0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vertical="center"/>
    </xf>
    <xf numFmtId="0" fontId="10" fillId="2" borderId="44" xfId="0" applyFont="1" applyFill="1" applyBorder="1" applyAlignment="1">
      <alignment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vertical="center"/>
    </xf>
    <xf numFmtId="0" fontId="18" fillId="2" borderId="41" xfId="0" applyFont="1" applyFill="1" applyBorder="1" applyAlignment="1">
      <alignment vertical="center"/>
    </xf>
    <xf numFmtId="0" fontId="10" fillId="2" borderId="57" xfId="0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vertical="center"/>
    </xf>
    <xf numFmtId="0" fontId="18" fillId="2" borderId="58" xfId="0" applyFont="1" applyFill="1" applyBorder="1" applyAlignment="1">
      <alignment vertical="center"/>
    </xf>
    <xf numFmtId="0" fontId="18" fillId="2" borderId="59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0" fillId="2" borderId="60" xfId="0" applyFont="1" applyFill="1" applyBorder="1" applyAlignment="1">
      <alignment vertical="center"/>
    </xf>
    <xf numFmtId="0" fontId="18" fillId="2" borderId="60" xfId="0" applyFont="1" applyFill="1" applyBorder="1" applyAlignment="1">
      <alignment vertical="center"/>
    </xf>
    <xf numFmtId="0" fontId="10" fillId="2" borderId="52" xfId="0" applyFont="1" applyFill="1" applyBorder="1" applyAlignment="1">
      <alignment vertical="center"/>
    </xf>
    <xf numFmtId="0" fontId="10" fillId="2" borderId="55" xfId="0" applyFont="1" applyFill="1" applyBorder="1" applyAlignment="1">
      <alignment vertical="center"/>
    </xf>
    <xf numFmtId="0" fontId="18" fillId="2" borderId="55" xfId="0" applyFont="1" applyFill="1" applyBorder="1" applyAlignment="1">
      <alignment vertical="center"/>
    </xf>
    <xf numFmtId="0" fontId="18" fillId="2" borderId="56" xfId="0" applyFont="1" applyFill="1" applyBorder="1" applyAlignment="1">
      <alignment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 wrapText="1"/>
    </xf>
    <xf numFmtId="0" fontId="21" fillId="2" borderId="0" xfId="0" applyFont="1" applyFill="1"/>
    <xf numFmtId="0" fontId="21" fillId="2" borderId="1" xfId="0" applyFont="1" applyFill="1" applyBorder="1" applyAlignment="1">
      <alignment vertical="center"/>
    </xf>
    <xf numFmtId="0" fontId="21" fillId="2" borderId="0" xfId="0" applyFont="1" applyFill="1" applyAlignment="1">
      <alignment horizontal="left" vertical="center" wrapText="1"/>
    </xf>
    <xf numFmtId="0" fontId="45" fillId="0" borderId="0" xfId="0" applyFont="1" applyAlignment="1">
      <alignment vertical="center"/>
    </xf>
    <xf numFmtId="0" fontId="45" fillId="0" borderId="0" xfId="0" applyFont="1"/>
    <xf numFmtId="0" fontId="41" fillId="2" borderId="0" xfId="0" applyFont="1" applyFill="1"/>
    <xf numFmtId="0" fontId="21" fillId="2" borderId="1" xfId="0" applyFont="1" applyFill="1" applyBorder="1" applyAlignment="1">
      <alignment vertical="center" wrapText="1"/>
    </xf>
    <xf numFmtId="0" fontId="40" fillId="2" borderId="0" xfId="0" applyFont="1" applyFill="1" applyAlignment="1">
      <alignment horizontal="left" vertical="center"/>
    </xf>
    <xf numFmtId="0" fontId="40" fillId="2" borderId="0" xfId="0" applyFont="1" applyFill="1" applyAlignment="1">
      <alignment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1" xfId="0" applyFont="1" applyFill="1" applyBorder="1" applyAlignment="1">
      <alignment horizontal="center" vertical="center"/>
    </xf>
    <xf numFmtId="0" fontId="40" fillId="2" borderId="13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18" xfId="0" applyFont="1" applyFill="1" applyBorder="1" applyAlignment="1">
      <alignment vertical="center"/>
    </xf>
    <xf numFmtId="0" fontId="21" fillId="2" borderId="79" xfId="0" applyFont="1" applyFill="1" applyBorder="1" applyAlignment="1">
      <alignment vertical="center" wrapText="1"/>
    </xf>
    <xf numFmtId="0" fontId="45" fillId="6" borderId="9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4" fillId="2" borderId="0" xfId="0" applyFont="1" applyFill="1" applyAlignment="1">
      <alignment vertical="top"/>
    </xf>
    <xf numFmtId="0" fontId="19" fillId="2" borderId="18" xfId="0" applyFont="1" applyFill="1" applyBorder="1" applyAlignment="1">
      <alignment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7" fillId="2" borderId="15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176" fontId="10" fillId="2" borderId="0" xfId="0" applyNumberFormat="1" applyFont="1" applyFill="1" applyAlignment="1">
      <alignment vertical="center"/>
    </xf>
    <xf numFmtId="38" fontId="18" fillId="2" borderId="4" xfId="0" applyNumberFormat="1" applyFont="1" applyFill="1" applyBorder="1" applyAlignment="1">
      <alignment vertical="center"/>
    </xf>
    <xf numFmtId="38" fontId="39" fillId="2" borderId="0" xfId="0" applyNumberFormat="1" applyFont="1" applyFill="1" applyAlignment="1">
      <alignment vertical="center"/>
    </xf>
    <xf numFmtId="38" fontId="18" fillId="2" borderId="0" xfId="0" applyNumberFormat="1" applyFont="1" applyFill="1" applyAlignment="1">
      <alignment vertical="center"/>
    </xf>
    <xf numFmtId="38" fontId="18" fillId="2" borderId="6" xfId="0" applyNumberFormat="1" applyFont="1" applyFill="1" applyBorder="1" applyAlignment="1">
      <alignment vertical="center"/>
    </xf>
    <xf numFmtId="38" fontId="18" fillId="2" borderId="16" xfId="0" applyNumberFormat="1" applyFont="1" applyFill="1" applyBorder="1" applyAlignment="1">
      <alignment vertical="center"/>
    </xf>
    <xf numFmtId="38" fontId="18" fillId="2" borderId="66" xfId="0" applyNumberFormat="1" applyFont="1" applyFill="1" applyBorder="1" applyAlignment="1">
      <alignment vertical="center"/>
    </xf>
    <xf numFmtId="0" fontId="5" fillId="0" borderId="0" xfId="5">
      <alignment vertical="center"/>
    </xf>
    <xf numFmtId="0" fontId="5" fillId="0" borderId="1" xfId="5" applyBorder="1">
      <alignment vertical="center"/>
    </xf>
    <xf numFmtId="0" fontId="4" fillId="0" borderId="0" xfId="5" applyFont="1">
      <alignment vertical="center"/>
    </xf>
    <xf numFmtId="0" fontId="4" fillId="0" borderId="1" xfId="5" applyFont="1" applyBorder="1">
      <alignment vertical="center"/>
    </xf>
    <xf numFmtId="0" fontId="41" fillId="8" borderId="1" xfId="0" applyFont="1" applyFill="1" applyBorder="1" applyAlignment="1">
      <alignment vertical="center"/>
    </xf>
    <xf numFmtId="0" fontId="41" fillId="2" borderId="11" xfId="0" applyFont="1" applyFill="1" applyBorder="1" applyAlignment="1">
      <alignment vertical="center"/>
    </xf>
    <xf numFmtId="0" fontId="41" fillId="2" borderId="12" xfId="0" applyFont="1" applyFill="1" applyBorder="1" applyAlignment="1">
      <alignment vertical="center"/>
    </xf>
    <xf numFmtId="0" fontId="41" fillId="2" borderId="13" xfId="0" applyFont="1" applyFill="1" applyBorder="1" applyAlignment="1">
      <alignment vertical="center"/>
    </xf>
    <xf numFmtId="0" fontId="41" fillId="2" borderId="1" xfId="0" applyFont="1" applyFill="1" applyBorder="1" applyAlignment="1">
      <alignment vertical="center"/>
    </xf>
    <xf numFmtId="0" fontId="3" fillId="0" borderId="0" xfId="5" applyFont="1">
      <alignment vertical="center"/>
    </xf>
    <xf numFmtId="0" fontId="45" fillId="2" borderId="0" xfId="0" applyFont="1" applyFill="1"/>
    <xf numFmtId="0" fontId="45" fillId="2" borderId="0" xfId="0" applyFont="1" applyFill="1" applyAlignment="1">
      <alignment vertical="center"/>
    </xf>
    <xf numFmtId="0" fontId="45" fillId="2" borderId="0" xfId="0" applyFont="1" applyFill="1" applyAlignment="1">
      <alignment horizontal="right" vertical="center"/>
    </xf>
    <xf numFmtId="0" fontId="45" fillId="2" borderId="1" xfId="0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right" vertical="center"/>
    </xf>
    <xf numFmtId="0" fontId="45" fillId="2" borderId="1" xfId="0" applyFont="1" applyFill="1" applyBorder="1" applyAlignment="1">
      <alignment vertical="center"/>
    </xf>
    <xf numFmtId="0" fontId="45" fillId="2" borderId="1" xfId="0" applyFont="1" applyFill="1" applyBorder="1" applyAlignment="1">
      <alignment horizontal="right" vertical="center" shrinkToFit="1"/>
    </xf>
    <xf numFmtId="0" fontId="45" fillId="2" borderId="10" xfId="0" applyFont="1" applyFill="1" applyBorder="1" applyAlignment="1">
      <alignment vertical="center"/>
    </xf>
    <xf numFmtId="0" fontId="45" fillId="2" borderId="9" xfId="0" applyFont="1" applyFill="1" applyBorder="1" applyAlignment="1">
      <alignment vertical="center"/>
    </xf>
    <xf numFmtId="176" fontId="46" fillId="2" borderId="0" xfId="0" applyNumberFormat="1" applyFont="1" applyFill="1" applyAlignment="1">
      <alignment vertical="center"/>
    </xf>
    <xf numFmtId="0" fontId="45" fillId="2" borderId="5" xfId="0" applyFont="1" applyFill="1" applyBorder="1" applyAlignment="1">
      <alignment vertical="center"/>
    </xf>
    <xf numFmtId="0" fontId="45" fillId="2" borderId="17" xfId="0" applyFont="1" applyFill="1" applyBorder="1" applyAlignment="1">
      <alignment horizontal="right" vertical="center"/>
    </xf>
    <xf numFmtId="0" fontId="45" fillId="2" borderId="17" xfId="0" applyFont="1" applyFill="1" applyBorder="1" applyAlignment="1">
      <alignment vertical="center"/>
    </xf>
    <xf numFmtId="0" fontId="45" fillId="2" borderId="6" xfId="0" applyFont="1" applyFill="1" applyBorder="1" applyAlignment="1">
      <alignment vertical="center"/>
    </xf>
    <xf numFmtId="0" fontId="45" fillId="2" borderId="7" xfId="0" applyFont="1" applyFill="1" applyBorder="1" applyAlignment="1">
      <alignment vertical="center"/>
    </xf>
    <xf numFmtId="0" fontId="45" fillId="2" borderId="3" xfId="0" applyFont="1" applyFill="1" applyBorder="1" applyAlignment="1">
      <alignment vertical="center"/>
    </xf>
    <xf numFmtId="0" fontId="45" fillId="2" borderId="18" xfId="0" applyFont="1" applyFill="1" applyBorder="1" applyAlignment="1">
      <alignment horizontal="right" vertical="center"/>
    </xf>
    <xf numFmtId="0" fontId="45" fillId="2" borderId="8" xfId="0" applyFont="1" applyFill="1" applyBorder="1" applyAlignment="1">
      <alignment vertical="center"/>
    </xf>
    <xf numFmtId="0" fontId="45" fillId="2" borderId="18" xfId="0" applyFont="1" applyFill="1" applyBorder="1" applyAlignment="1">
      <alignment vertical="center"/>
    </xf>
    <xf numFmtId="0" fontId="45" fillId="2" borderId="7" xfId="0" applyFont="1" applyFill="1" applyBorder="1" applyAlignment="1">
      <alignment horizontal="right" vertical="center"/>
    </xf>
    <xf numFmtId="0" fontId="45" fillId="6" borderId="17" xfId="0" applyFont="1" applyFill="1" applyBorder="1" applyAlignment="1">
      <alignment vertical="center"/>
    </xf>
    <xf numFmtId="0" fontId="45" fillId="6" borderId="6" xfId="0" applyFont="1" applyFill="1" applyBorder="1" applyAlignment="1">
      <alignment vertical="center"/>
    </xf>
    <xf numFmtId="0" fontId="45" fillId="6" borderId="7" xfId="0" applyFont="1" applyFill="1" applyBorder="1" applyAlignment="1">
      <alignment vertical="center"/>
    </xf>
    <xf numFmtId="0" fontId="45" fillId="2" borderId="12" xfId="0" applyFont="1" applyFill="1" applyBorder="1" applyAlignment="1">
      <alignment horizontal="right" vertical="center"/>
    </xf>
    <xf numFmtId="0" fontId="45" fillId="2" borderId="9" xfId="0" applyFont="1" applyFill="1" applyBorder="1" applyAlignment="1">
      <alignment horizontal="right" vertical="center"/>
    </xf>
    <xf numFmtId="0" fontId="45" fillId="8" borderId="17" xfId="0" applyFont="1" applyFill="1" applyBorder="1" applyAlignment="1">
      <alignment vertical="center"/>
    </xf>
    <xf numFmtId="0" fontId="45" fillId="8" borderId="6" xfId="0" applyFont="1" applyFill="1" applyBorder="1" applyAlignment="1">
      <alignment vertical="center"/>
    </xf>
    <xf numFmtId="0" fontId="45" fillId="8" borderId="7" xfId="0" applyFont="1" applyFill="1" applyBorder="1" applyAlignment="1">
      <alignment vertical="center"/>
    </xf>
    <xf numFmtId="0" fontId="45" fillId="8" borderId="9" xfId="0" applyFont="1" applyFill="1" applyBorder="1" applyAlignment="1">
      <alignment vertical="center"/>
    </xf>
    <xf numFmtId="0" fontId="45" fillId="2" borderId="11" xfId="0" applyFont="1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5" fillId="8" borderId="3" xfId="0" applyFont="1" applyFill="1" applyBorder="1" applyAlignment="1">
      <alignment vertical="center"/>
    </xf>
    <xf numFmtId="0" fontId="45" fillId="2" borderId="7" xfId="0" applyFont="1" applyFill="1" applyBorder="1" applyAlignment="1">
      <alignment vertical="center" wrapText="1"/>
    </xf>
    <xf numFmtId="0" fontId="45" fillId="2" borderId="0" xfId="0" applyFont="1" applyFill="1" applyAlignment="1">
      <alignment vertical="top" wrapText="1"/>
    </xf>
    <xf numFmtId="0" fontId="45" fillId="2" borderId="0" xfId="0" applyFont="1" applyFill="1" applyAlignment="1">
      <alignment horizontal="left" vertical="center" wrapText="1"/>
    </xf>
    <xf numFmtId="0" fontId="45" fillId="2" borderId="17" xfId="0" applyFont="1" applyFill="1" applyBorder="1" applyAlignment="1">
      <alignment horizontal="left" vertical="top" wrapText="1"/>
    </xf>
    <xf numFmtId="0" fontId="45" fillId="2" borderId="11" xfId="0" applyFont="1" applyFill="1" applyBorder="1" applyAlignment="1">
      <alignment horizontal="right" vertical="center"/>
    </xf>
    <xf numFmtId="0" fontId="45" fillId="2" borderId="13" xfId="0" applyFont="1" applyFill="1" applyBorder="1" applyAlignment="1">
      <alignment horizontal="right" vertical="center"/>
    </xf>
    <xf numFmtId="0" fontId="45" fillId="2" borderId="7" xfId="0" applyFont="1" applyFill="1" applyBorder="1" applyAlignment="1">
      <alignment horizontal="center" vertical="center"/>
    </xf>
    <xf numFmtId="0" fontId="45" fillId="0" borderId="18" xfId="0" applyFont="1" applyBorder="1" applyAlignment="1">
      <alignment vertical="center"/>
    </xf>
    <xf numFmtId="0" fontId="60" fillId="2" borderId="0" xfId="0" applyFont="1" applyFill="1" applyAlignment="1">
      <alignment horizontal="right" vertical="center"/>
    </xf>
    <xf numFmtId="0" fontId="45" fillId="2" borderId="9" xfId="0" applyFont="1" applyFill="1" applyBorder="1" applyAlignment="1">
      <alignment horizontal="center" vertical="center" textRotation="255"/>
    </xf>
    <xf numFmtId="0" fontId="45" fillId="2" borderId="5" xfId="0" applyFont="1" applyFill="1" applyBorder="1" applyAlignment="1">
      <alignment horizontal="center" vertical="center"/>
    </xf>
    <xf numFmtId="0" fontId="45" fillId="2" borderId="7" xfId="0" applyFont="1" applyFill="1" applyBorder="1" applyAlignment="1">
      <alignment vertical="top" wrapText="1"/>
    </xf>
    <xf numFmtId="0" fontId="45" fillId="2" borderId="7" xfId="0" applyFont="1" applyFill="1" applyBorder="1" applyAlignment="1">
      <alignment vertical="top"/>
    </xf>
    <xf numFmtId="0" fontId="45" fillId="2" borderId="9" xfId="0" applyFont="1" applyFill="1" applyBorder="1" applyAlignment="1">
      <alignment vertical="top"/>
    </xf>
    <xf numFmtId="0" fontId="45" fillId="0" borderId="5" xfId="0" applyFont="1" applyBorder="1" applyAlignment="1">
      <alignment vertical="center"/>
    </xf>
    <xf numFmtId="0" fontId="45" fillId="2" borderId="11" xfId="0" applyFont="1" applyFill="1" applyBorder="1" applyAlignment="1">
      <alignment vertical="center"/>
    </xf>
    <xf numFmtId="0" fontId="62" fillId="6" borderId="5" xfId="0" applyFont="1" applyFill="1" applyBorder="1" applyAlignment="1">
      <alignment vertical="center"/>
    </xf>
    <xf numFmtId="0" fontId="62" fillId="8" borderId="5" xfId="0" applyFont="1" applyFill="1" applyBorder="1" applyAlignment="1">
      <alignment vertical="center"/>
    </xf>
    <xf numFmtId="0" fontId="45" fillId="0" borderId="17" xfId="0" applyFont="1" applyBorder="1" applyAlignment="1">
      <alignment horizontal="right" vertical="center"/>
    </xf>
    <xf numFmtId="0" fontId="45" fillId="2" borderId="18" xfId="0" applyFont="1" applyFill="1" applyBorder="1" applyAlignment="1">
      <alignment horizontal="left" vertical="center" wrapText="1"/>
    </xf>
    <xf numFmtId="0" fontId="62" fillId="9" borderId="5" xfId="0" applyFont="1" applyFill="1" applyBorder="1" applyAlignment="1">
      <alignment vertical="center"/>
    </xf>
    <xf numFmtId="0" fontId="45" fillId="9" borderId="17" xfId="0" applyFont="1" applyFill="1" applyBorder="1" applyAlignment="1">
      <alignment vertical="center"/>
    </xf>
    <xf numFmtId="0" fontId="45" fillId="9" borderId="6" xfId="0" applyFont="1" applyFill="1" applyBorder="1" applyAlignment="1">
      <alignment vertical="center"/>
    </xf>
    <xf numFmtId="0" fontId="45" fillId="9" borderId="7" xfId="0" applyFont="1" applyFill="1" applyBorder="1" applyAlignment="1">
      <alignment vertical="center"/>
    </xf>
    <xf numFmtId="0" fontId="45" fillId="9" borderId="9" xfId="0" applyFont="1" applyFill="1" applyBorder="1" applyAlignment="1">
      <alignment vertical="center"/>
    </xf>
    <xf numFmtId="0" fontId="62" fillId="10" borderId="5" xfId="0" applyFont="1" applyFill="1" applyBorder="1" applyAlignment="1">
      <alignment vertical="center"/>
    </xf>
    <xf numFmtId="0" fontId="45" fillId="10" borderId="17" xfId="0" applyFont="1" applyFill="1" applyBorder="1" applyAlignment="1">
      <alignment vertical="center"/>
    </xf>
    <xf numFmtId="0" fontId="45" fillId="10" borderId="6" xfId="0" applyFont="1" applyFill="1" applyBorder="1" applyAlignment="1">
      <alignment vertical="center"/>
    </xf>
    <xf numFmtId="0" fontId="45" fillId="10" borderId="7" xfId="0" applyFont="1" applyFill="1" applyBorder="1" applyAlignment="1">
      <alignment vertical="center"/>
    </xf>
    <xf numFmtId="0" fontId="45" fillId="10" borderId="9" xfId="0" applyFont="1" applyFill="1" applyBorder="1" applyAlignment="1">
      <alignment vertical="center"/>
    </xf>
    <xf numFmtId="0" fontId="45" fillId="2" borderId="12" xfId="0" applyFont="1" applyFill="1" applyBorder="1" applyAlignment="1">
      <alignment vertical="center"/>
    </xf>
    <xf numFmtId="0" fontId="0" fillId="0" borderId="17" xfId="0" applyBorder="1" applyAlignment="1">
      <alignment horizontal="right" vertical="center"/>
    </xf>
    <xf numFmtId="0" fontId="45" fillId="0" borderId="3" xfId="0" applyFont="1" applyBorder="1" applyAlignment="1">
      <alignment horizontal="right" vertical="center"/>
    </xf>
    <xf numFmtId="0" fontId="45" fillId="7" borderId="1" xfId="0" applyFont="1" applyFill="1" applyBorder="1" applyAlignment="1" applyProtection="1">
      <alignment horizontal="center" vertical="center"/>
      <protection locked="0"/>
    </xf>
    <xf numFmtId="0" fontId="58" fillId="7" borderId="1" xfId="0" applyFont="1" applyFill="1" applyBorder="1" applyAlignment="1" applyProtection="1">
      <alignment horizontal="right" vertical="center" wrapText="1"/>
      <protection locked="0"/>
    </xf>
    <xf numFmtId="0" fontId="58" fillId="6" borderId="1" xfId="0" applyFont="1" applyFill="1" applyBorder="1" applyAlignment="1" applyProtection="1">
      <alignment horizontal="right" vertical="center" wrapText="1"/>
      <protection locked="0"/>
    </xf>
    <xf numFmtId="0" fontId="58" fillId="6" borderId="1" xfId="0" applyFont="1" applyFill="1" applyBorder="1" applyAlignment="1" applyProtection="1">
      <alignment horizontal="right" vertical="center"/>
      <protection locked="0"/>
    </xf>
    <xf numFmtId="0" fontId="58" fillId="2" borderId="1" xfId="0" applyFont="1" applyFill="1" applyBorder="1" applyAlignment="1">
      <alignment horizontal="right" vertical="center" shrinkToFit="1"/>
    </xf>
    <xf numFmtId="0" fontId="2" fillId="0" borderId="1" xfId="5" applyFont="1" applyBorder="1">
      <alignment vertical="center"/>
    </xf>
    <xf numFmtId="0" fontId="21" fillId="2" borderId="0" xfId="0" applyFont="1" applyFill="1" applyAlignment="1">
      <alignment horizontal="right" vertical="center" wrapText="1"/>
    </xf>
    <xf numFmtId="0" fontId="42" fillId="2" borderId="0" xfId="0" applyFont="1" applyFill="1" applyAlignment="1">
      <alignment horizontal="center" vertical="center" wrapText="1"/>
    </xf>
    <xf numFmtId="176" fontId="21" fillId="2" borderId="79" xfId="0" applyNumberFormat="1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right" vertical="center" shrinkToFit="1"/>
    </xf>
    <xf numFmtId="0" fontId="38" fillId="2" borderId="0" xfId="0" applyFont="1" applyFill="1" applyAlignment="1">
      <alignment vertical="center"/>
    </xf>
    <xf numFmtId="0" fontId="40" fillId="2" borderId="0" xfId="0" applyFont="1" applyFill="1" applyAlignment="1">
      <alignment horizontal="center" vertical="center"/>
    </xf>
    <xf numFmtId="179" fontId="40" fillId="2" borderId="0" xfId="0" applyNumberFormat="1" applyFont="1" applyFill="1" applyAlignment="1">
      <alignment vertical="center"/>
    </xf>
    <xf numFmtId="0" fontId="40" fillId="2" borderId="13" xfId="0" applyFont="1" applyFill="1" applyBorder="1" applyAlignment="1">
      <alignment horizontal="center" vertical="center"/>
    </xf>
    <xf numFmtId="0" fontId="40" fillId="2" borderId="0" xfId="0" applyFont="1" applyFill="1" applyAlignment="1">
      <alignment vertical="center" shrinkToFit="1"/>
    </xf>
    <xf numFmtId="180" fontId="58" fillId="7" borderId="1" xfId="0" applyNumberFormat="1" applyFont="1" applyFill="1" applyBorder="1" applyAlignment="1" applyProtection="1">
      <alignment horizontal="right" vertical="center" shrinkToFit="1"/>
      <protection locked="0"/>
    </xf>
    <xf numFmtId="180" fontId="58" fillId="6" borderId="1" xfId="0" applyNumberFormat="1" applyFont="1" applyFill="1" applyBorder="1" applyAlignment="1" applyProtection="1">
      <alignment horizontal="right" vertical="center" shrinkToFit="1"/>
      <protection locked="0"/>
    </xf>
    <xf numFmtId="176" fontId="45" fillId="0" borderId="0" xfId="0" applyNumberFormat="1" applyFont="1" applyAlignment="1">
      <alignment vertical="center"/>
    </xf>
    <xf numFmtId="0" fontId="35" fillId="7" borderId="1" xfId="0" applyFont="1" applyFill="1" applyBorder="1" applyAlignment="1" applyProtection="1">
      <alignment horizontal="center" vertical="center"/>
      <protection locked="0"/>
    </xf>
    <xf numFmtId="0" fontId="34" fillId="7" borderId="1" xfId="0" applyFont="1" applyFill="1" applyBorder="1" applyAlignment="1" applyProtection="1">
      <alignment horizontal="center" vertical="center"/>
      <protection locked="0"/>
    </xf>
    <xf numFmtId="0" fontId="35" fillId="6" borderId="1" xfId="0" applyFont="1" applyFill="1" applyBorder="1" applyAlignment="1" applyProtection="1">
      <alignment horizontal="center" vertical="center"/>
      <protection locked="0"/>
    </xf>
    <xf numFmtId="0" fontId="34" fillId="6" borderId="1" xfId="0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>
      <alignment horizontal="center" vertical="center"/>
    </xf>
    <xf numFmtId="184" fontId="40" fillId="2" borderId="12" xfId="0" applyNumberFormat="1" applyFont="1" applyFill="1" applyBorder="1" applyAlignment="1">
      <alignment horizontal="center" vertical="center" shrinkToFit="1"/>
    </xf>
    <xf numFmtId="185" fontId="58" fillId="7" borderId="1" xfId="0" applyNumberFormat="1" applyFont="1" applyFill="1" applyBorder="1" applyAlignment="1" applyProtection="1">
      <alignment horizontal="center" vertical="center"/>
      <protection locked="0"/>
    </xf>
    <xf numFmtId="0" fontId="36" fillId="2" borderId="0" xfId="0" applyFont="1" applyFill="1" applyAlignment="1">
      <alignment vertical="center"/>
    </xf>
    <xf numFmtId="185" fontId="58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>
      <alignment vertical="center" wrapText="1"/>
    </xf>
    <xf numFmtId="0" fontId="60" fillId="2" borderId="0" xfId="0" applyFont="1" applyFill="1" applyAlignment="1">
      <alignment vertical="center"/>
    </xf>
    <xf numFmtId="0" fontId="40" fillId="0" borderId="0" xfId="0" applyFont="1" applyAlignment="1">
      <alignment vertical="top" wrapText="1"/>
    </xf>
    <xf numFmtId="0" fontId="45" fillId="0" borderId="1" xfId="0" applyFont="1" applyBorder="1" applyAlignment="1" applyProtection="1">
      <alignment vertical="center"/>
      <protection locked="0"/>
    </xf>
    <xf numFmtId="0" fontId="45" fillId="2" borderId="2" xfId="0" applyFont="1" applyFill="1" applyBorder="1" applyAlignment="1">
      <alignment vertical="center"/>
    </xf>
    <xf numFmtId="0" fontId="45" fillId="6" borderId="3" xfId="0" applyFont="1" applyFill="1" applyBorder="1" applyAlignment="1">
      <alignment vertical="center"/>
    </xf>
    <xf numFmtId="0" fontId="45" fillId="6" borderId="4" xfId="0" applyFont="1" applyFill="1" applyBorder="1" applyAlignment="1">
      <alignment vertical="center"/>
    </xf>
    <xf numFmtId="0" fontId="45" fillId="6" borderId="12" xfId="0" applyFont="1" applyFill="1" applyBorder="1" applyAlignment="1">
      <alignment vertical="center"/>
    </xf>
    <xf numFmtId="0" fontId="45" fillId="6" borderId="13" xfId="0" applyFont="1" applyFill="1" applyBorder="1" applyAlignment="1">
      <alignment vertical="center"/>
    </xf>
    <xf numFmtId="0" fontId="45" fillId="10" borderId="12" xfId="0" applyFont="1" applyFill="1" applyBorder="1" applyAlignment="1">
      <alignment vertical="center"/>
    </xf>
    <xf numFmtId="0" fontId="45" fillId="10" borderId="13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18" xfId="0" applyFont="1" applyBorder="1" applyAlignment="1">
      <alignment vertical="center"/>
    </xf>
    <xf numFmtId="0" fontId="1" fillId="0" borderId="1" xfId="5" applyFont="1" applyBorder="1">
      <alignment vertical="center"/>
    </xf>
    <xf numFmtId="38" fontId="21" fillId="2" borderId="1" xfId="1" applyFont="1" applyFill="1" applyBorder="1" applyAlignment="1" applyProtection="1">
      <alignment horizontal="left" vertical="center" shrinkToFit="1"/>
    </xf>
    <xf numFmtId="0" fontId="41" fillId="0" borderId="0" xfId="0" applyFont="1" applyAlignment="1">
      <alignment horizontal="right"/>
    </xf>
    <xf numFmtId="0" fontId="10" fillId="2" borderId="4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shrinkToFit="1"/>
    </xf>
    <xf numFmtId="0" fontId="21" fillId="2" borderId="85" xfId="0" applyFont="1" applyFill="1" applyBorder="1" applyAlignment="1">
      <alignment vertical="center" wrapText="1"/>
    </xf>
    <xf numFmtId="38" fontId="21" fillId="2" borderId="85" xfId="1" applyFont="1" applyFill="1" applyBorder="1" applyAlignment="1" applyProtection="1">
      <alignment horizontal="center" vertical="center" wrapText="1"/>
    </xf>
    <xf numFmtId="0" fontId="45" fillId="0" borderId="17" xfId="0" applyFont="1" applyBorder="1" applyAlignment="1">
      <alignment vertical="center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Alignment="1" applyProtection="1">
      <alignment vertical="center"/>
      <protection locked="0"/>
    </xf>
    <xf numFmtId="186" fontId="58" fillId="7" borderId="1" xfId="0" applyNumberFormat="1" applyFont="1" applyFill="1" applyBorder="1" applyAlignment="1" applyProtection="1">
      <alignment vertical="center"/>
      <protection locked="0"/>
    </xf>
    <xf numFmtId="0" fontId="45" fillId="2" borderId="9" xfId="0" applyFont="1" applyFill="1" applyBorder="1" applyAlignment="1">
      <alignment vertical="top" wrapText="1"/>
    </xf>
    <xf numFmtId="0" fontId="45" fillId="2" borderId="11" xfId="0" applyFont="1" applyFill="1" applyBorder="1" applyAlignment="1">
      <alignment vertical="center" shrinkToFit="1"/>
    </xf>
    <xf numFmtId="176" fontId="58" fillId="2" borderId="0" xfId="0" applyNumberFormat="1" applyFont="1" applyFill="1" applyAlignment="1">
      <alignment vertical="center" shrinkToFit="1"/>
    </xf>
    <xf numFmtId="0" fontId="45" fillId="0" borderId="7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right" vertical="center" shrinkToFi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/>
    </xf>
    <xf numFmtId="0" fontId="10" fillId="2" borderId="62" xfId="0" applyFont="1" applyFill="1" applyBorder="1" applyAlignment="1">
      <alignment vertical="center"/>
    </xf>
    <xf numFmtId="176" fontId="10" fillId="2" borderId="12" xfId="0" applyNumberFormat="1" applyFont="1" applyFill="1" applyBorder="1" applyAlignment="1">
      <alignment horizontal="right" vertical="center" shrinkToFit="1"/>
    </xf>
    <xf numFmtId="176" fontId="10" fillId="2" borderId="14" xfId="0" applyNumberFormat="1" applyFont="1" applyFill="1" applyBorder="1" applyAlignment="1">
      <alignment vertical="center" shrinkToFit="1"/>
    </xf>
    <xf numFmtId="0" fontId="45" fillId="10" borderId="3" xfId="0" applyFont="1" applyFill="1" applyBorder="1" applyAlignment="1">
      <alignment vertical="center"/>
    </xf>
    <xf numFmtId="0" fontId="45" fillId="10" borderId="4" xfId="0" applyFont="1" applyFill="1" applyBorder="1" applyAlignment="1">
      <alignment vertical="center"/>
    </xf>
    <xf numFmtId="0" fontId="45" fillId="6" borderId="1" xfId="0" applyFont="1" applyFill="1" applyBorder="1" applyAlignment="1" applyProtection="1">
      <alignment vertical="center" shrinkToFit="1"/>
      <protection locked="0"/>
    </xf>
    <xf numFmtId="0" fontId="45" fillId="6" borderId="2" xfId="0" applyFont="1" applyFill="1" applyBorder="1" applyAlignment="1" applyProtection="1">
      <alignment vertical="center" shrinkToFit="1"/>
      <protection locked="0"/>
    </xf>
    <xf numFmtId="0" fontId="45" fillId="7" borderId="1" xfId="0" applyFont="1" applyFill="1" applyBorder="1" applyAlignment="1" applyProtection="1">
      <alignment vertical="center" shrinkToFit="1"/>
      <protection locked="0"/>
    </xf>
    <xf numFmtId="0" fontId="45" fillId="7" borderId="2" xfId="0" applyFont="1" applyFill="1" applyBorder="1" applyAlignment="1" applyProtection="1">
      <alignment vertical="center" shrinkToFit="1"/>
      <protection locked="0"/>
    </xf>
    <xf numFmtId="0" fontId="45" fillId="11" borderId="1" xfId="0" applyFont="1" applyFill="1" applyBorder="1" applyAlignment="1">
      <alignment horizontal="center" vertical="center"/>
    </xf>
    <xf numFmtId="0" fontId="45" fillId="12" borderId="1" xfId="0" applyFont="1" applyFill="1" applyBorder="1" applyAlignment="1">
      <alignment horizontal="center" vertical="center"/>
    </xf>
    <xf numFmtId="0" fontId="35" fillId="6" borderId="11" xfId="0" applyFont="1" applyFill="1" applyBorder="1" applyAlignment="1" applyProtection="1">
      <alignment horizontal="center" vertical="center"/>
      <protection locked="0"/>
    </xf>
    <xf numFmtId="180" fontId="58" fillId="6" borderId="11" xfId="0" applyNumberFormat="1" applyFont="1" applyFill="1" applyBorder="1" applyAlignment="1" applyProtection="1">
      <alignment horizontal="right" vertical="center" shrinkToFit="1"/>
      <protection locked="0"/>
    </xf>
    <xf numFmtId="0" fontId="58" fillId="6" borderId="11" xfId="0" applyFont="1" applyFill="1" applyBorder="1" applyAlignment="1" applyProtection="1">
      <alignment horizontal="right" vertical="center" wrapText="1"/>
      <protection locked="0"/>
    </xf>
    <xf numFmtId="0" fontId="58" fillId="2" borderId="11" xfId="0" applyFont="1" applyFill="1" applyBorder="1" applyAlignment="1">
      <alignment horizontal="right" vertical="center" shrinkToFit="1"/>
    </xf>
    <xf numFmtId="185" fontId="58" fillId="6" borderId="11" xfId="0" applyNumberFormat="1" applyFont="1" applyFill="1" applyBorder="1" applyAlignment="1" applyProtection="1">
      <alignment horizontal="center" vertical="center"/>
      <protection locked="0"/>
    </xf>
    <xf numFmtId="0" fontId="45" fillId="0" borderId="1" xfId="0" applyFont="1" applyBorder="1" applyAlignment="1">
      <alignment vertical="center"/>
    </xf>
    <xf numFmtId="38" fontId="18" fillId="2" borderId="89" xfId="0" applyNumberFormat="1" applyFont="1" applyFill="1" applyBorder="1" applyAlignment="1">
      <alignment vertical="center"/>
    </xf>
    <xf numFmtId="0" fontId="10" fillId="2" borderId="0" xfId="0" applyFont="1" applyFill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horizontal="right" vertical="center" wrapText="1"/>
      <protection locked="0"/>
    </xf>
    <xf numFmtId="0" fontId="45" fillId="2" borderId="4" xfId="0" applyFont="1" applyFill="1" applyBorder="1" applyAlignment="1">
      <alignment horizontal="right" vertical="center" wrapText="1"/>
    </xf>
    <xf numFmtId="0" fontId="45" fillId="2" borderId="2" xfId="0" applyFont="1" applyFill="1" applyBorder="1" applyAlignment="1">
      <alignment vertical="center" wrapText="1"/>
    </xf>
    <xf numFmtId="0" fontId="45" fillId="2" borderId="3" xfId="0" applyFont="1" applyFill="1" applyBorder="1" applyAlignment="1">
      <alignment vertical="center" wrapText="1"/>
    </xf>
    <xf numFmtId="0" fontId="45" fillId="6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vertical="top" wrapText="1"/>
    </xf>
    <xf numFmtId="0" fontId="45" fillId="2" borderId="10" xfId="0" applyFont="1" applyFill="1" applyBorder="1" applyAlignment="1">
      <alignment horizontal="right" vertical="center"/>
    </xf>
    <xf numFmtId="0" fontId="45" fillId="2" borderId="8" xfId="0" applyFont="1" applyFill="1" applyBorder="1" applyAlignment="1">
      <alignment horizontal="right" vertical="center"/>
    </xf>
    <xf numFmtId="0" fontId="45" fillId="6" borderId="17" xfId="0" applyFont="1" applyFill="1" applyBorder="1" applyAlignment="1" applyProtection="1">
      <alignment vertical="center"/>
      <protection locked="0"/>
    </xf>
    <xf numFmtId="0" fontId="45" fillId="6" borderId="6" xfId="0" applyFont="1" applyFill="1" applyBorder="1" applyAlignment="1" applyProtection="1">
      <alignment vertical="center"/>
      <protection locked="0"/>
    </xf>
    <xf numFmtId="0" fontId="33" fillId="2" borderId="0" xfId="0" applyFont="1" applyFill="1" applyAlignment="1">
      <alignment vertical="center"/>
    </xf>
    <xf numFmtId="0" fontId="45" fillId="0" borderId="92" xfId="0" applyFont="1" applyBorder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5" fillId="0" borderId="9" xfId="0" applyFont="1" applyBorder="1" applyAlignment="1" applyProtection="1">
      <alignment vertical="center"/>
      <protection locked="0"/>
    </xf>
    <xf numFmtId="0" fontId="45" fillId="0" borderId="3" xfId="0" applyFont="1" applyBorder="1" applyAlignment="1" applyProtection="1">
      <alignment vertical="center"/>
      <protection locked="0"/>
    </xf>
    <xf numFmtId="0" fontId="45" fillId="0" borderId="4" xfId="0" applyFont="1" applyBorder="1" applyAlignment="1" applyProtection="1">
      <alignment vertical="center"/>
      <protection locked="0"/>
    </xf>
    <xf numFmtId="0" fontId="45" fillId="0" borderId="2" xfId="0" applyFont="1" applyBorder="1" applyAlignment="1" applyProtection="1">
      <alignment vertical="center"/>
      <protection locked="0"/>
    </xf>
    <xf numFmtId="0" fontId="45" fillId="2" borderId="17" xfId="0" applyFont="1" applyFill="1" applyBorder="1" applyAlignment="1" applyProtection="1">
      <alignment vertical="center"/>
      <protection locked="0"/>
    </xf>
    <xf numFmtId="0" fontId="45" fillId="2" borderId="6" xfId="0" applyFont="1" applyFill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vertical="center"/>
      <protection locked="0"/>
    </xf>
    <xf numFmtId="0" fontId="45" fillId="2" borderId="8" xfId="0" applyFont="1" applyFill="1" applyBorder="1" applyAlignment="1" applyProtection="1">
      <alignment vertical="center"/>
      <protection locked="0"/>
    </xf>
    <xf numFmtId="14" fontId="45" fillId="0" borderId="2" xfId="0" applyNumberFormat="1" applyFont="1" applyBorder="1" applyAlignment="1" applyProtection="1">
      <alignment vertical="center" shrinkToFit="1"/>
      <protection locked="0"/>
    </xf>
    <xf numFmtId="0" fontId="0" fillId="0" borderId="3" xfId="0" applyBorder="1" applyAlignment="1">
      <alignment vertical="center"/>
    </xf>
    <xf numFmtId="0" fontId="45" fillId="2" borderId="0" xfId="0" applyFont="1" applyFill="1" applyAlignment="1" applyProtection="1">
      <alignment horizontal="right" vertical="center"/>
      <protection locked="0"/>
    </xf>
    <xf numFmtId="0" fontId="46" fillId="2" borderId="0" xfId="0" applyFont="1" applyFill="1" applyAlignment="1" applyProtection="1">
      <alignment horizontal="left" vertical="top" wrapText="1"/>
      <protection locked="0"/>
    </xf>
    <xf numFmtId="0" fontId="45" fillId="8" borderId="3" xfId="0" applyFont="1" applyFill="1" applyBorder="1" applyAlignment="1" applyProtection="1">
      <alignment vertical="center"/>
      <protection locked="0"/>
    </xf>
    <xf numFmtId="0" fontId="45" fillId="8" borderId="4" xfId="0" applyFont="1" applyFill="1" applyBorder="1" applyAlignment="1" applyProtection="1">
      <alignment vertical="center"/>
      <protection locked="0"/>
    </xf>
    <xf numFmtId="0" fontId="45" fillId="2" borderId="5" xfId="0" applyFont="1" applyFill="1" applyBorder="1" applyAlignment="1" applyProtection="1">
      <alignment vertical="center"/>
      <protection locked="0"/>
    </xf>
    <xf numFmtId="0" fontId="45" fillId="2" borderId="5" xfId="0" applyFont="1" applyFill="1" applyBorder="1" applyAlignment="1" applyProtection="1">
      <alignment horizontal="left" vertical="center" wrapText="1"/>
      <protection locked="0"/>
    </xf>
    <xf numFmtId="0" fontId="45" fillId="2" borderId="17" xfId="0" applyFont="1" applyFill="1" applyBorder="1" applyAlignment="1" applyProtection="1">
      <alignment horizontal="left" vertical="top" wrapText="1"/>
      <protection locked="0"/>
    </xf>
    <xf numFmtId="0" fontId="45" fillId="2" borderId="6" xfId="0" applyFont="1" applyFill="1" applyBorder="1" applyAlignment="1" applyProtection="1">
      <alignment horizontal="left" vertical="top" wrapText="1"/>
      <protection locked="0"/>
    </xf>
    <xf numFmtId="0" fontId="45" fillId="2" borderId="7" xfId="0" applyFont="1" applyFill="1" applyBorder="1" applyAlignment="1" applyProtection="1">
      <alignment vertical="center"/>
      <protection locked="0"/>
    </xf>
    <xf numFmtId="191" fontId="45" fillId="0" borderId="2" xfId="0" applyNumberFormat="1" applyFont="1" applyBorder="1" applyAlignment="1" applyProtection="1">
      <alignment vertical="center" shrinkToFit="1"/>
      <protection locked="0"/>
    </xf>
    <xf numFmtId="0" fontId="45" fillId="2" borderId="6" xfId="0" applyFont="1" applyFill="1" applyBorder="1" applyAlignment="1">
      <alignment horizontal="right" vertical="center"/>
    </xf>
    <xf numFmtId="0" fontId="45" fillId="2" borderId="9" xfId="0" applyFont="1" applyFill="1" applyBorder="1" applyAlignment="1" applyProtection="1">
      <alignment vertical="center"/>
      <protection locked="0"/>
    </xf>
    <xf numFmtId="0" fontId="45" fillId="2" borderId="18" xfId="0" applyFont="1" applyFill="1" applyBorder="1" applyAlignment="1" applyProtection="1">
      <alignment vertical="center"/>
      <protection locked="0"/>
    </xf>
    <xf numFmtId="0" fontId="45" fillId="2" borderId="10" xfId="0" applyFont="1" applyFill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horizontal="center" vertical="center"/>
      <protection locked="0"/>
    </xf>
    <xf numFmtId="0" fontId="45" fillId="0" borderId="8" xfId="0" applyFont="1" applyBorder="1" applyAlignment="1" applyProtection="1">
      <alignment vertical="center"/>
      <protection locked="0"/>
    </xf>
    <xf numFmtId="0" fontId="61" fillId="2" borderId="0" xfId="0" applyFont="1" applyFill="1" applyAlignment="1" applyProtection="1">
      <alignment horizontal="right" vertical="center"/>
      <protection locked="0"/>
    </xf>
    <xf numFmtId="0" fontId="61" fillId="2" borderId="0" xfId="0" applyFont="1" applyFill="1" applyAlignment="1" applyProtection="1">
      <alignment vertical="center"/>
      <protection locked="0"/>
    </xf>
    <xf numFmtId="0" fontId="45" fillId="0" borderId="18" xfId="0" applyFont="1" applyBorder="1" applyAlignment="1" applyProtection="1">
      <alignment vertical="center"/>
      <protection locked="0"/>
    </xf>
    <xf numFmtId="0" fontId="45" fillId="2" borderId="0" xfId="0" applyFont="1" applyFill="1" applyAlignment="1" applyProtection="1">
      <alignment vertical="center" wrapText="1"/>
      <protection locked="0"/>
    </xf>
    <xf numFmtId="0" fontId="45" fillId="2" borderId="10" xfId="0" applyFont="1" applyFill="1" applyBorder="1" applyAlignment="1">
      <alignment horizontal="center" vertical="center" textRotation="255"/>
    </xf>
    <xf numFmtId="0" fontId="45" fillId="6" borderId="3" xfId="0" applyFont="1" applyFill="1" applyBorder="1" applyAlignment="1" applyProtection="1">
      <alignment vertical="center"/>
      <protection locked="0"/>
    </xf>
    <xf numFmtId="0" fontId="45" fillId="6" borderId="4" xfId="0" applyFont="1" applyFill="1" applyBorder="1" applyAlignment="1" applyProtection="1">
      <alignment vertical="center"/>
      <protection locked="0"/>
    </xf>
    <xf numFmtId="0" fontId="59" fillId="2" borderId="0" xfId="0" applyFont="1" applyFill="1" applyAlignment="1" applyProtection="1">
      <alignment vertical="center"/>
      <protection locked="0"/>
    </xf>
    <xf numFmtId="0" fontId="70" fillId="7" borderId="11" xfId="0" applyFont="1" applyFill="1" applyBorder="1" applyAlignment="1" applyProtection="1">
      <alignment vertical="center" shrinkToFit="1"/>
      <protection locked="0"/>
    </xf>
    <xf numFmtId="0" fontId="70" fillId="7" borderId="12" xfId="0" applyFont="1" applyFill="1" applyBorder="1" applyAlignment="1" applyProtection="1">
      <alignment vertical="center" shrinkToFit="1"/>
      <protection locked="0"/>
    </xf>
    <xf numFmtId="0" fontId="70" fillId="7" borderId="13" xfId="0" applyFont="1" applyFill="1" applyBorder="1" applyAlignment="1" applyProtection="1">
      <alignment vertical="center" shrinkToFit="1"/>
      <protection locked="0"/>
    </xf>
    <xf numFmtId="0" fontId="45" fillId="8" borderId="17" xfId="0" applyFont="1" applyFill="1" applyBorder="1" applyAlignment="1" applyProtection="1">
      <alignment vertical="center"/>
      <protection locked="0"/>
    </xf>
    <xf numFmtId="0" fontId="45" fillId="8" borderId="6" xfId="0" applyFont="1" applyFill="1" applyBorder="1" applyAlignment="1" applyProtection="1">
      <alignment vertical="center"/>
      <protection locked="0"/>
    </xf>
    <xf numFmtId="0" fontId="70" fillId="7" borderId="2" xfId="0" applyFont="1" applyFill="1" applyBorder="1" applyAlignment="1" applyProtection="1">
      <alignment vertical="center" shrinkToFit="1"/>
      <protection locked="0"/>
    </xf>
    <xf numFmtId="0" fontId="70" fillId="7" borderId="3" xfId="0" applyFont="1" applyFill="1" applyBorder="1" applyAlignment="1" applyProtection="1">
      <alignment vertical="center" shrinkToFit="1"/>
      <protection locked="0"/>
    </xf>
    <xf numFmtId="0" fontId="45" fillId="0" borderId="13" xfId="0" applyFont="1" applyBorder="1" applyAlignment="1" applyProtection="1">
      <alignment vertical="center" shrinkToFit="1"/>
      <protection locked="0"/>
    </xf>
    <xf numFmtId="0" fontId="45" fillId="0" borderId="1" xfId="0" applyFont="1" applyBorder="1" applyAlignment="1" applyProtection="1">
      <alignment vertical="center" shrinkToFit="1"/>
      <protection locked="0"/>
    </xf>
    <xf numFmtId="191" fontId="45" fillId="0" borderId="2" xfId="0" applyNumberFormat="1" applyFont="1" applyBorder="1" applyAlignment="1" applyProtection="1">
      <alignment vertical="center"/>
      <protection locked="0"/>
    </xf>
    <xf numFmtId="0" fontId="21" fillId="2" borderId="1" xfId="1" applyNumberFormat="1" applyFont="1" applyFill="1" applyBorder="1" applyAlignment="1" applyProtection="1">
      <alignment horizontal="center" vertical="center"/>
    </xf>
    <xf numFmtId="0" fontId="41" fillId="0" borderId="93" xfId="0" applyFont="1" applyBorder="1" applyAlignment="1">
      <alignment horizontal="center" vertical="center"/>
    </xf>
    <xf numFmtId="0" fontId="41" fillId="0" borderId="94" xfId="0" applyFont="1" applyBorder="1" applyAlignment="1">
      <alignment horizontal="center" vertical="center"/>
    </xf>
    <xf numFmtId="0" fontId="41" fillId="0" borderId="92" xfId="0" applyFont="1" applyBorder="1" applyAlignment="1">
      <alignment horizontal="center" vertical="center"/>
    </xf>
    <xf numFmtId="0" fontId="45" fillId="2" borderId="98" xfId="0" applyFont="1" applyFill="1" applyBorder="1" applyAlignment="1">
      <alignment vertical="center"/>
    </xf>
    <xf numFmtId="192" fontId="58" fillId="7" borderId="1" xfId="0" applyNumberFormat="1" applyFont="1" applyFill="1" applyBorder="1" applyAlignment="1" applyProtection="1">
      <alignment horizontal="right" vertical="center" shrinkToFit="1"/>
      <protection locked="0"/>
    </xf>
    <xf numFmtId="192" fontId="58" fillId="6" borderId="1" xfId="0" applyNumberFormat="1" applyFont="1" applyFill="1" applyBorder="1" applyAlignment="1" applyProtection="1">
      <alignment horizontal="right" vertical="center" shrinkToFit="1"/>
      <protection locked="0"/>
    </xf>
    <xf numFmtId="192" fontId="58" fillId="6" borderId="11" xfId="0" applyNumberFormat="1" applyFont="1" applyFill="1" applyBorder="1" applyAlignment="1" applyProtection="1">
      <alignment horizontal="right" vertical="center" shrinkToFit="1"/>
      <protection locked="0"/>
    </xf>
    <xf numFmtId="0" fontId="72" fillId="2" borderId="19" xfId="0" applyFont="1" applyFill="1" applyBorder="1" applyAlignment="1">
      <alignment vertical="center"/>
    </xf>
    <xf numFmtId="0" fontId="72" fillId="2" borderId="14" xfId="0" applyFont="1" applyFill="1" applyBorder="1" applyAlignment="1">
      <alignment vertical="center"/>
    </xf>
    <xf numFmtId="0" fontId="72" fillId="2" borderId="19" xfId="0" applyFont="1" applyFill="1" applyBorder="1" applyAlignment="1">
      <alignment vertical="center" shrinkToFit="1"/>
    </xf>
    <xf numFmtId="0" fontId="72" fillId="2" borderId="19" xfId="0" applyFont="1" applyFill="1" applyBorder="1" applyAlignment="1">
      <alignment horizontal="right" vertical="center" shrinkToFit="1"/>
    </xf>
    <xf numFmtId="3" fontId="10" fillId="2" borderId="1" xfId="0" applyNumberFormat="1" applyFont="1" applyFill="1" applyBorder="1" applyAlignment="1">
      <alignment horizontal="right" vertical="center" shrinkToFit="1"/>
    </xf>
    <xf numFmtId="3" fontId="10" fillId="2" borderId="13" xfId="0" applyNumberFormat="1" applyFont="1" applyFill="1" applyBorder="1" applyAlignment="1">
      <alignment horizontal="right" vertical="center" shrinkToFit="1"/>
    </xf>
    <xf numFmtId="0" fontId="10" fillId="2" borderId="1" xfId="0" applyFont="1" applyFill="1" applyBorder="1" applyAlignment="1">
      <alignment horizontal="right" vertical="center" shrinkToFit="1"/>
    </xf>
    <xf numFmtId="0" fontId="10" fillId="2" borderId="1" xfId="1" applyNumberFormat="1" applyFont="1" applyFill="1" applyBorder="1" applyAlignment="1">
      <alignment horizontal="right" vertical="center" shrinkToFit="1"/>
    </xf>
    <xf numFmtId="0" fontId="10" fillId="2" borderId="13" xfId="0" applyFont="1" applyFill="1" applyBorder="1" applyAlignment="1">
      <alignment horizontal="right" vertical="center" shrinkToFit="1"/>
    </xf>
    <xf numFmtId="0" fontId="10" fillId="2" borderId="13" xfId="1" applyNumberFormat="1" applyFont="1" applyFill="1" applyBorder="1" applyAlignment="1">
      <alignment horizontal="right" vertical="center" shrinkToFit="1"/>
    </xf>
    <xf numFmtId="0" fontId="10" fillId="2" borderId="12" xfId="1" applyNumberFormat="1" applyFont="1" applyFill="1" applyBorder="1" applyAlignment="1">
      <alignment horizontal="right" vertical="center" shrinkToFit="1"/>
    </xf>
    <xf numFmtId="0" fontId="10" fillId="2" borderId="12" xfId="0" applyFont="1" applyFill="1" applyBorder="1" applyAlignment="1">
      <alignment horizontal="center" vertical="center" shrinkToFit="1"/>
    </xf>
    <xf numFmtId="0" fontId="18" fillId="2" borderId="16" xfId="0" applyFont="1" applyFill="1" applyBorder="1" applyAlignment="1">
      <alignment horizontal="center" vertical="center" shrinkToFit="1"/>
    </xf>
    <xf numFmtId="0" fontId="45" fillId="2" borderId="99" xfId="0" applyFont="1" applyFill="1" applyBorder="1" applyAlignment="1">
      <alignment vertical="center"/>
    </xf>
    <xf numFmtId="0" fontId="45" fillId="2" borderId="100" xfId="0" applyFont="1" applyFill="1" applyBorder="1" applyAlignment="1">
      <alignment horizontal="right" vertical="center"/>
    </xf>
    <xf numFmtId="178" fontId="58" fillId="2" borderId="1" xfId="0" applyNumberFormat="1" applyFont="1" applyFill="1" applyBorder="1" applyAlignment="1">
      <alignment vertical="center" shrinkToFit="1"/>
    </xf>
    <xf numFmtId="178" fontId="58" fillId="2" borderId="11" xfId="0" applyNumberFormat="1" applyFont="1" applyFill="1" applyBorder="1" applyAlignment="1">
      <alignment vertical="center" shrinkToFit="1"/>
    </xf>
    <xf numFmtId="178" fontId="58" fillId="2" borderId="0" xfId="0" applyNumberFormat="1" applyFont="1" applyFill="1" applyAlignment="1">
      <alignment vertical="center" shrinkToFit="1"/>
    </xf>
    <xf numFmtId="0" fontId="41" fillId="0" borderId="101" xfId="0" applyFont="1" applyBorder="1" applyAlignment="1">
      <alignment horizontal="center" vertical="center"/>
    </xf>
    <xf numFmtId="0" fontId="73" fillId="0" borderId="0" xfId="0" applyFont="1"/>
    <xf numFmtId="14" fontId="73" fillId="0" borderId="0" xfId="0" applyNumberFormat="1" applyFont="1"/>
    <xf numFmtId="0" fontId="62" fillId="2" borderId="8" xfId="0" applyFont="1" applyFill="1" applyBorder="1" applyAlignment="1">
      <alignment vertical="center"/>
    </xf>
    <xf numFmtId="0" fontId="60" fillId="2" borderId="7" xfId="0" applyFont="1" applyFill="1" applyBorder="1" applyAlignment="1">
      <alignment vertical="center"/>
    </xf>
    <xf numFmtId="14" fontId="64" fillId="2" borderId="0" xfId="0" applyNumberFormat="1" applyFont="1" applyFill="1" applyAlignment="1" applyProtection="1">
      <alignment vertical="center"/>
      <protection locked="0"/>
    </xf>
    <xf numFmtId="0" fontId="60" fillId="2" borderId="0" xfId="0" applyFont="1" applyFill="1" applyAlignment="1">
      <alignment horizontal="left" vertical="center"/>
    </xf>
    <xf numFmtId="0" fontId="60" fillId="2" borderId="0" xfId="0" applyFont="1" applyFill="1" applyAlignment="1">
      <alignment horizontal="center" vertical="center"/>
    </xf>
    <xf numFmtId="14" fontId="64" fillId="2" borderId="3" xfId="0" applyNumberFormat="1" applyFont="1" applyFill="1" applyBorder="1" applyAlignment="1" applyProtection="1">
      <alignment vertical="center"/>
      <protection locked="0"/>
    </xf>
    <xf numFmtId="0" fontId="40" fillId="2" borderId="0" xfId="0" applyFont="1" applyFill="1" applyAlignment="1">
      <alignment horizontal="left" vertical="center" shrinkToFit="1"/>
    </xf>
    <xf numFmtId="0" fontId="36" fillId="3" borderId="1" xfId="0" applyFont="1" applyFill="1" applyBorder="1" applyAlignment="1">
      <alignment horizontal="center" vertical="center" wrapText="1"/>
    </xf>
    <xf numFmtId="0" fontId="36" fillId="3" borderId="105" xfId="0" applyFont="1" applyFill="1" applyBorder="1" applyAlignment="1">
      <alignment horizontal="center" vertical="center" wrapText="1"/>
    </xf>
    <xf numFmtId="0" fontId="33" fillId="3" borderId="104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center" vertical="center" wrapText="1"/>
    </xf>
    <xf numFmtId="0" fontId="75" fillId="2" borderId="105" xfId="0" applyFont="1" applyFill="1" applyBorder="1" applyAlignment="1">
      <alignment horizontal="center" vertical="center" wrapText="1"/>
    </xf>
    <xf numFmtId="0" fontId="34" fillId="0" borderId="104" xfId="0" applyFont="1" applyBorder="1" applyAlignment="1">
      <alignment horizontal="center" vertical="center" wrapText="1"/>
    </xf>
    <xf numFmtId="0" fontId="75" fillId="2" borderId="1" xfId="0" applyFont="1" applyFill="1" applyBorder="1" applyAlignment="1">
      <alignment vertical="center" wrapText="1"/>
    </xf>
    <xf numFmtId="0" fontId="75" fillId="2" borderId="105" xfId="0" applyFont="1" applyFill="1" applyBorder="1" applyAlignment="1">
      <alignment vertical="center" wrapText="1"/>
    </xf>
    <xf numFmtId="0" fontId="34" fillId="2" borderId="104" xfId="0" applyFont="1" applyFill="1" applyBorder="1" applyAlignment="1">
      <alignment horizontal="center" vertical="center" wrapText="1"/>
    </xf>
    <xf numFmtId="0" fontId="75" fillId="2" borderId="61" xfId="0" applyFont="1" applyFill="1" applyBorder="1" applyAlignment="1">
      <alignment horizontal="center" vertical="center" wrapText="1"/>
    </xf>
    <xf numFmtId="0" fontId="75" fillId="2" borderId="61" xfId="0" applyFont="1" applyFill="1" applyBorder="1" applyAlignment="1">
      <alignment vertical="center" wrapText="1"/>
    </xf>
    <xf numFmtId="0" fontId="34" fillId="3" borderId="104" xfId="0" applyFont="1" applyFill="1" applyBorder="1" applyAlignment="1">
      <alignment vertical="center" wrapText="1"/>
    </xf>
    <xf numFmtId="0" fontId="36" fillId="3" borderId="1" xfId="0" applyFont="1" applyFill="1" applyBorder="1" applyAlignment="1">
      <alignment vertical="center" wrapText="1"/>
    </xf>
    <xf numFmtId="0" fontId="75" fillId="0" borderId="61" xfId="0" applyFont="1" applyBorder="1" applyAlignment="1">
      <alignment horizontal="center" vertical="center" wrapText="1"/>
    </xf>
    <xf numFmtId="0" fontId="34" fillId="5" borderId="104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vertical="center" wrapText="1"/>
    </xf>
    <xf numFmtId="0" fontId="75" fillId="5" borderId="1" xfId="0" applyFont="1" applyFill="1" applyBorder="1" applyAlignment="1">
      <alignment vertical="center" wrapText="1"/>
    </xf>
    <xf numFmtId="0" fontId="75" fillId="5" borderId="105" xfId="0" applyFont="1" applyFill="1" applyBorder="1" applyAlignment="1">
      <alignment vertical="center" wrapText="1"/>
    </xf>
    <xf numFmtId="0" fontId="75" fillId="0" borderId="1" xfId="0" applyFont="1" applyBorder="1" applyAlignment="1">
      <alignment horizontal="center" vertical="center" wrapText="1"/>
    </xf>
    <xf numFmtId="0" fontId="75" fillId="0" borderId="1" xfId="0" applyFont="1" applyBorder="1" applyAlignment="1">
      <alignment vertical="center" wrapText="1"/>
    </xf>
    <xf numFmtId="0" fontId="75" fillId="0" borderId="105" xfId="0" applyFont="1" applyBorder="1" applyAlignment="1">
      <alignment vertical="center" wrapText="1"/>
    </xf>
    <xf numFmtId="0" fontId="75" fillId="3" borderId="1" xfId="0" applyFont="1" applyFill="1" applyBorder="1" applyAlignment="1">
      <alignment horizontal="center" vertical="center" wrapText="1"/>
    </xf>
    <xf numFmtId="0" fontId="75" fillId="3" borderId="1" xfId="0" applyFont="1" applyFill="1" applyBorder="1" applyAlignment="1">
      <alignment vertical="center" wrapText="1"/>
    </xf>
    <xf numFmtId="0" fontId="75" fillId="3" borderId="105" xfId="0" applyFont="1" applyFill="1" applyBorder="1" applyAlignment="1">
      <alignment vertical="center" wrapText="1"/>
    </xf>
    <xf numFmtId="0" fontId="34" fillId="0" borderId="106" xfId="0" applyFont="1" applyBorder="1" applyAlignment="1">
      <alignment horizontal="center" vertical="center" wrapText="1"/>
    </xf>
    <xf numFmtId="0" fontId="75" fillId="2" borderId="107" xfId="0" applyFont="1" applyFill="1" applyBorder="1" applyAlignment="1">
      <alignment horizontal="center" vertical="center" wrapText="1"/>
    </xf>
    <xf numFmtId="0" fontId="75" fillId="2" borderId="107" xfId="0" applyFont="1" applyFill="1" applyBorder="1" applyAlignment="1">
      <alignment vertical="center" wrapText="1"/>
    </xf>
    <xf numFmtId="0" fontId="75" fillId="2" borderId="108" xfId="0" applyFont="1" applyFill="1" applyBorder="1" applyAlignment="1">
      <alignment vertical="center" wrapText="1"/>
    </xf>
    <xf numFmtId="0" fontId="78" fillId="2" borderId="0" xfId="0" applyFont="1" applyFill="1" applyAlignment="1">
      <alignment vertical="center"/>
    </xf>
    <xf numFmtId="0" fontId="36" fillId="2" borderId="1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left" vertical="center" wrapText="1"/>
    </xf>
    <xf numFmtId="0" fontId="36" fillId="3" borderId="4" xfId="0" applyFont="1" applyFill="1" applyBorder="1" applyAlignment="1">
      <alignment horizontal="left" vertical="center" wrapText="1"/>
    </xf>
    <xf numFmtId="0" fontId="75" fillId="2" borderId="107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center" vertical="center"/>
    </xf>
    <xf numFmtId="0" fontId="75" fillId="2" borderId="2" xfId="0" applyFont="1" applyFill="1" applyBorder="1" applyAlignment="1">
      <alignment horizontal="center" vertical="center"/>
    </xf>
    <xf numFmtId="0" fontId="75" fillId="2" borderId="3" xfId="0" applyFont="1" applyFill="1" applyBorder="1" applyAlignment="1">
      <alignment horizontal="center" vertical="center"/>
    </xf>
    <xf numFmtId="0" fontId="75" fillId="2" borderId="4" xfId="0" applyFont="1" applyFill="1" applyBorder="1" applyAlignment="1">
      <alignment horizontal="center" vertical="center"/>
    </xf>
    <xf numFmtId="0" fontId="74" fillId="4" borderId="14" xfId="0" applyFont="1" applyFill="1" applyBorder="1" applyAlignment="1">
      <alignment horizontal="center" vertical="center" wrapText="1"/>
    </xf>
    <xf numFmtId="0" fontId="74" fillId="4" borderId="103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4" xfId="0" applyFont="1" applyFill="1" applyBorder="1" applyAlignment="1">
      <alignment horizontal="center" vertical="center" wrapText="1"/>
    </xf>
    <xf numFmtId="0" fontId="75" fillId="0" borderId="5" xfId="0" applyFont="1" applyBorder="1" applyAlignment="1">
      <alignment horizontal="center" vertical="center" wrapText="1"/>
    </xf>
    <xf numFmtId="0" fontId="75" fillId="0" borderId="6" xfId="0" applyFont="1" applyBorder="1" applyAlignment="1">
      <alignment horizontal="center" vertical="center" wrapText="1"/>
    </xf>
    <xf numFmtId="0" fontId="75" fillId="0" borderId="9" xfId="0" applyFont="1" applyBorder="1" applyAlignment="1">
      <alignment horizontal="center" vertical="center" wrapText="1"/>
    </xf>
    <xf numFmtId="0" fontId="75" fillId="0" borderId="10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left" vertical="center" wrapText="1"/>
    </xf>
    <xf numFmtId="0" fontId="75" fillId="2" borderId="1" xfId="0" applyFont="1" applyFill="1" applyBorder="1" applyAlignment="1">
      <alignment horizontal="center" vertical="center" wrapText="1"/>
    </xf>
    <xf numFmtId="0" fontId="75" fillId="2" borderId="1" xfId="0" applyFont="1" applyFill="1" applyBorder="1" applyAlignment="1">
      <alignment horizontal="left" vertical="center" wrapText="1"/>
    </xf>
    <xf numFmtId="0" fontId="75" fillId="5" borderId="2" xfId="0" applyFont="1" applyFill="1" applyBorder="1" applyAlignment="1">
      <alignment horizontal="left" vertical="center" wrapText="1"/>
    </xf>
    <xf numFmtId="0" fontId="75" fillId="5" borderId="4" xfId="0" applyFont="1" applyFill="1" applyBorder="1" applyAlignment="1">
      <alignment horizontal="left" vertical="center" wrapText="1"/>
    </xf>
    <xf numFmtId="0" fontId="75" fillId="2" borderId="2" xfId="0" applyFont="1" applyFill="1" applyBorder="1" applyAlignment="1">
      <alignment horizontal="left" vertical="center" wrapText="1"/>
    </xf>
    <xf numFmtId="0" fontId="75" fillId="2" borderId="4" xfId="0" applyFont="1" applyFill="1" applyBorder="1" applyAlignment="1">
      <alignment horizontal="left" vertical="center" wrapText="1"/>
    </xf>
    <xf numFmtId="0" fontId="77" fillId="2" borderId="1" xfId="0" applyFont="1" applyFill="1" applyBorder="1" applyAlignment="1">
      <alignment horizontal="left" vertical="center" wrapText="1"/>
    </xf>
    <xf numFmtId="0" fontId="36" fillId="3" borderId="1" xfId="0" applyFont="1" applyFill="1" applyBorder="1" applyAlignment="1">
      <alignment horizontal="left" vertical="center" wrapText="1"/>
    </xf>
    <xf numFmtId="0" fontId="32" fillId="4" borderId="102" xfId="0" applyFont="1" applyFill="1" applyBorder="1" applyAlignment="1">
      <alignment horizontal="center" vertical="center" wrapText="1"/>
    </xf>
    <xf numFmtId="0" fontId="32" fillId="4" borderId="14" xfId="0" applyFont="1" applyFill="1" applyBorder="1" applyAlignment="1">
      <alignment horizontal="center" vertical="center" wrapText="1"/>
    </xf>
    <xf numFmtId="0" fontId="32" fillId="4" borderId="104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0" fontId="74" fillId="4" borderId="1" xfId="0" applyFont="1" applyFill="1" applyBorder="1" applyAlignment="1">
      <alignment horizontal="center" vertical="center" wrapText="1"/>
    </xf>
    <xf numFmtId="0" fontId="74" fillId="4" borderId="1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45" fillId="7" borderId="2" xfId="0" applyFont="1" applyFill="1" applyBorder="1" applyAlignment="1" applyProtection="1">
      <alignment horizontal="left" vertical="top" wrapText="1"/>
      <protection locked="0"/>
    </xf>
    <xf numFmtId="0" fontId="0" fillId="7" borderId="3" xfId="0" applyFill="1" applyBorder="1" applyAlignment="1" applyProtection="1">
      <alignment horizontal="left" vertical="top" wrapText="1"/>
      <protection locked="0"/>
    </xf>
    <xf numFmtId="0" fontId="0" fillId="7" borderId="4" xfId="0" applyFill="1" applyBorder="1" applyAlignment="1" applyProtection="1">
      <alignment horizontal="left" vertical="top" wrapText="1"/>
      <protection locked="0"/>
    </xf>
    <xf numFmtId="0" fontId="45" fillId="2" borderId="5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0" fillId="7" borderId="3" xfId="0" applyFont="1" applyFill="1" applyBorder="1" applyAlignment="1" applyProtection="1">
      <alignment horizontal="center" vertical="center" shrinkToFit="1"/>
      <protection locked="0"/>
    </xf>
    <xf numFmtId="0" fontId="70" fillId="7" borderId="4" xfId="0" applyFont="1" applyFill="1" applyBorder="1" applyAlignment="1" applyProtection="1">
      <alignment horizontal="center" vertical="center" shrinkToFit="1"/>
      <protection locked="0"/>
    </xf>
    <xf numFmtId="0" fontId="45" fillId="7" borderId="3" xfId="0" applyFont="1" applyFill="1" applyBorder="1" applyAlignment="1" applyProtection="1">
      <alignment horizontal="left" vertical="top" wrapText="1"/>
      <protection locked="0"/>
    </xf>
    <xf numFmtId="0" fontId="45" fillId="7" borderId="4" xfId="0" applyFont="1" applyFill="1" applyBorder="1" applyAlignment="1" applyProtection="1">
      <alignment horizontal="left" vertical="top" wrapText="1"/>
      <protection locked="0"/>
    </xf>
    <xf numFmtId="0" fontId="45" fillId="2" borderId="0" xfId="0" applyFont="1" applyFill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47" fillId="7" borderId="2" xfId="0" applyFont="1" applyFill="1" applyBorder="1" applyAlignment="1" applyProtection="1">
      <alignment horizontal="left" vertical="top" wrapText="1"/>
      <protection locked="0"/>
    </xf>
    <xf numFmtId="0" fontId="47" fillId="7" borderId="3" xfId="0" applyFont="1" applyFill="1" applyBorder="1" applyAlignment="1" applyProtection="1">
      <alignment horizontal="left" vertical="top" wrapText="1"/>
      <protection locked="0"/>
    </xf>
    <xf numFmtId="0" fontId="47" fillId="7" borderId="4" xfId="0" applyFont="1" applyFill="1" applyBorder="1" applyAlignment="1" applyProtection="1">
      <alignment horizontal="left" vertical="top" wrapText="1"/>
      <protection locked="0"/>
    </xf>
    <xf numFmtId="0" fontId="45" fillId="7" borderId="1" xfId="0" applyFont="1" applyFill="1" applyBorder="1" applyAlignment="1" applyProtection="1">
      <alignment horizontal="left" vertical="center" wrapText="1"/>
      <protection locked="0"/>
    </xf>
    <xf numFmtId="0" fontId="45" fillId="2" borderId="18" xfId="0" applyFont="1" applyFill="1" applyBorder="1" applyAlignment="1">
      <alignment horizontal="right" vertical="center"/>
    </xf>
    <xf numFmtId="0" fontId="45" fillId="2" borderId="10" xfId="0" applyFont="1" applyFill="1" applyBorder="1" applyAlignment="1">
      <alignment horizontal="right" vertical="center"/>
    </xf>
    <xf numFmtId="0" fontId="45" fillId="7" borderId="5" xfId="0" applyFont="1" applyFill="1" applyBorder="1" applyAlignment="1" applyProtection="1">
      <alignment horizontal="left" vertical="top" wrapText="1"/>
      <protection locked="0"/>
    </xf>
    <xf numFmtId="0" fontId="45" fillId="7" borderId="17" xfId="0" applyFont="1" applyFill="1" applyBorder="1" applyAlignment="1" applyProtection="1">
      <alignment horizontal="left" vertical="top" wrapText="1"/>
      <protection locked="0"/>
    </xf>
    <xf numFmtId="0" fontId="45" fillId="7" borderId="6" xfId="0" applyFont="1" applyFill="1" applyBorder="1" applyAlignment="1" applyProtection="1">
      <alignment horizontal="left" vertical="top" wrapText="1"/>
      <protection locked="0"/>
    </xf>
    <xf numFmtId="0" fontId="45" fillId="7" borderId="2" xfId="0" applyFont="1" applyFill="1" applyBorder="1" applyAlignment="1" applyProtection="1">
      <alignment horizontal="left" vertical="center" wrapText="1"/>
      <protection locked="0"/>
    </xf>
    <xf numFmtId="0" fontId="45" fillId="7" borderId="3" xfId="0" applyFont="1" applyFill="1" applyBorder="1" applyAlignment="1" applyProtection="1">
      <alignment horizontal="left" vertical="center" wrapText="1"/>
      <protection locked="0"/>
    </xf>
    <xf numFmtId="0" fontId="45" fillId="7" borderId="4" xfId="0" applyFont="1" applyFill="1" applyBorder="1" applyAlignment="1" applyProtection="1">
      <alignment horizontal="left" vertical="center" wrapText="1"/>
      <protection locked="0"/>
    </xf>
    <xf numFmtId="0" fontId="45" fillId="2" borderId="5" xfId="0" applyFont="1" applyFill="1" applyBorder="1" applyAlignment="1">
      <alignment horizontal="center" vertical="center" shrinkToFit="1"/>
    </xf>
    <xf numFmtId="0" fontId="45" fillId="2" borderId="17" xfId="0" applyFont="1" applyFill="1" applyBorder="1" applyAlignment="1">
      <alignment horizontal="center" vertical="center" shrinkToFit="1"/>
    </xf>
    <xf numFmtId="193" fontId="58" fillId="7" borderId="2" xfId="0" applyNumberFormat="1" applyFont="1" applyFill="1" applyBorder="1" applyAlignment="1" applyProtection="1">
      <alignment horizontal="center" vertical="center"/>
      <protection locked="0"/>
    </xf>
    <xf numFmtId="193" fontId="58" fillId="7" borderId="3" xfId="0" applyNumberFormat="1" applyFont="1" applyFill="1" applyBorder="1" applyAlignment="1" applyProtection="1">
      <alignment horizontal="center" vertical="center"/>
      <protection locked="0"/>
    </xf>
    <xf numFmtId="193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45" fillId="7" borderId="2" xfId="0" applyFont="1" applyFill="1" applyBorder="1" applyAlignment="1" applyProtection="1">
      <alignment horizontal="center" vertical="center"/>
      <protection locked="0"/>
    </xf>
    <xf numFmtId="0" fontId="45" fillId="7" borderId="4" xfId="0" applyFont="1" applyFill="1" applyBorder="1" applyAlignment="1" applyProtection="1">
      <alignment horizontal="center" vertical="center"/>
      <protection locked="0"/>
    </xf>
    <xf numFmtId="0" fontId="45" fillId="7" borderId="2" xfId="0" applyFont="1" applyFill="1" applyBorder="1" applyAlignment="1" applyProtection="1">
      <alignment horizontal="left" vertical="center"/>
      <protection locked="0"/>
    </xf>
    <xf numFmtId="0" fontId="45" fillId="7" borderId="3" xfId="0" applyFont="1" applyFill="1" applyBorder="1" applyAlignment="1" applyProtection="1">
      <alignment horizontal="left" vertical="center"/>
      <protection locked="0"/>
    </xf>
    <xf numFmtId="0" fontId="45" fillId="7" borderId="4" xfId="0" applyFont="1" applyFill="1" applyBorder="1" applyAlignment="1" applyProtection="1">
      <alignment horizontal="left" vertical="center"/>
      <protection locked="0"/>
    </xf>
    <xf numFmtId="0" fontId="45" fillId="7" borderId="5" xfId="0" applyFont="1" applyFill="1" applyBorder="1" applyAlignment="1" applyProtection="1">
      <alignment horizontal="left" vertical="center"/>
      <protection locked="0"/>
    </xf>
    <xf numFmtId="0" fontId="45" fillId="7" borderId="17" xfId="0" applyFont="1" applyFill="1" applyBorder="1" applyAlignment="1" applyProtection="1">
      <alignment horizontal="left" vertical="center"/>
      <protection locked="0"/>
    </xf>
    <xf numFmtId="0" fontId="45" fillId="7" borderId="6" xfId="0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49" fontId="58" fillId="7" borderId="2" xfId="0" applyNumberFormat="1" applyFont="1" applyFill="1" applyBorder="1" applyAlignment="1" applyProtection="1">
      <alignment vertical="center"/>
      <protection locked="0"/>
    </xf>
    <xf numFmtId="49" fontId="58" fillId="7" borderId="3" xfId="0" applyNumberFormat="1" applyFont="1" applyFill="1" applyBorder="1" applyAlignment="1" applyProtection="1">
      <alignment vertical="center"/>
      <protection locked="0"/>
    </xf>
    <xf numFmtId="49" fontId="58" fillId="7" borderId="5" xfId="0" applyNumberFormat="1" applyFont="1" applyFill="1" applyBorder="1" applyAlignment="1" applyProtection="1">
      <alignment horizontal="center" vertical="center"/>
      <protection locked="0"/>
    </xf>
    <xf numFmtId="49" fontId="58" fillId="7" borderId="17" xfId="0" applyNumberFormat="1" applyFont="1" applyFill="1" applyBorder="1" applyAlignment="1" applyProtection="1">
      <alignment horizontal="center" vertical="center"/>
      <protection locked="0"/>
    </xf>
    <xf numFmtId="49" fontId="58" fillId="7" borderId="6" xfId="0" applyNumberFormat="1" applyFont="1" applyFill="1" applyBorder="1" applyAlignment="1" applyProtection="1">
      <alignment horizontal="center" vertical="center"/>
      <protection locked="0"/>
    </xf>
    <xf numFmtId="0" fontId="45" fillId="2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5" fillId="2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5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7" borderId="3" xfId="0" applyFill="1" applyBorder="1" applyAlignment="1" applyProtection="1">
      <alignment horizontal="left" vertical="center" wrapText="1"/>
      <protection locked="0"/>
    </xf>
    <xf numFmtId="0" fontId="0" fillId="7" borderId="4" xfId="0" applyFill="1" applyBorder="1" applyAlignment="1" applyProtection="1">
      <alignment horizontal="left" vertical="center" wrapText="1"/>
      <protection locked="0"/>
    </xf>
    <xf numFmtId="0" fontId="45" fillId="2" borderId="7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45" fillId="7" borderId="5" xfId="0" applyFont="1" applyFill="1" applyBorder="1" applyAlignment="1" applyProtection="1">
      <alignment horizontal="left" vertical="center" wrapText="1"/>
      <protection locked="0"/>
    </xf>
    <xf numFmtId="0" fontId="45" fillId="7" borderId="17" xfId="0" applyFont="1" applyFill="1" applyBorder="1" applyAlignment="1" applyProtection="1">
      <alignment horizontal="left" vertical="center" wrapText="1"/>
      <protection locked="0"/>
    </xf>
    <xf numFmtId="0" fontId="45" fillId="7" borderId="6" xfId="0" applyFont="1" applyFill="1" applyBorder="1" applyAlignment="1" applyProtection="1">
      <alignment horizontal="left" vertical="center" wrapText="1"/>
      <protection locked="0"/>
    </xf>
    <xf numFmtId="0" fontId="45" fillId="2" borderId="2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93" fontId="58" fillId="7" borderId="1" xfId="0" applyNumberFormat="1" applyFont="1" applyFill="1" applyBorder="1" applyAlignment="1" applyProtection="1">
      <alignment horizontal="center" vertical="center"/>
      <protection locked="0"/>
    </xf>
    <xf numFmtId="0" fontId="45" fillId="7" borderId="1" xfId="0" applyFont="1" applyFill="1" applyBorder="1" applyAlignment="1" applyProtection="1">
      <alignment horizontal="center" vertical="center"/>
      <protection locked="0"/>
    </xf>
    <xf numFmtId="0" fontId="61" fillId="2" borderId="0" xfId="0" applyFont="1" applyFill="1" applyAlignment="1" applyProtection="1">
      <alignment horizontal="center" vertical="center"/>
      <protection locked="0"/>
    </xf>
    <xf numFmtId="0" fontId="60" fillId="2" borderId="0" xfId="0" applyFont="1" applyFill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45" fillId="7" borderId="1" xfId="0" applyFont="1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190" fontId="58" fillId="7" borderId="2" xfId="0" applyNumberFormat="1" applyFont="1" applyFill="1" applyBorder="1" applyAlignment="1" applyProtection="1">
      <alignment horizontal="center" vertical="center"/>
      <protection locked="0"/>
    </xf>
    <xf numFmtId="190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left" vertical="center"/>
    </xf>
    <xf numFmtId="0" fontId="58" fillId="7" borderId="2" xfId="0" applyFont="1" applyFill="1" applyBorder="1" applyAlignment="1" applyProtection="1">
      <alignment horizontal="left" vertical="center"/>
      <protection locked="0"/>
    </xf>
    <xf numFmtId="0" fontId="58" fillId="7" borderId="3" xfId="0" applyFont="1" applyFill="1" applyBorder="1" applyAlignment="1" applyProtection="1">
      <alignment horizontal="left" vertical="center"/>
      <protection locked="0"/>
    </xf>
    <xf numFmtId="0" fontId="58" fillId="7" borderId="4" xfId="0" applyFont="1" applyFill="1" applyBorder="1" applyAlignment="1" applyProtection="1">
      <alignment horizontal="left" vertical="center"/>
      <protection locked="0"/>
    </xf>
    <xf numFmtId="0" fontId="45" fillId="2" borderId="2" xfId="0" applyFont="1" applyFill="1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17" xfId="0" applyBorder="1" applyAlignment="1">
      <alignment horizontal="left" vertical="center"/>
    </xf>
    <xf numFmtId="0" fontId="45" fillId="7" borderId="20" xfId="0" applyFont="1" applyFill="1" applyBorder="1" applyAlignment="1" applyProtection="1">
      <alignment horizontal="left" vertical="center" wrapText="1"/>
      <protection locked="0"/>
    </xf>
    <xf numFmtId="0" fontId="45" fillId="7" borderId="21" xfId="0" applyFont="1" applyFill="1" applyBorder="1" applyAlignment="1" applyProtection="1">
      <alignment horizontal="left" vertical="center" wrapText="1"/>
      <protection locked="0"/>
    </xf>
    <xf numFmtId="0" fontId="45" fillId="7" borderId="80" xfId="0" applyFont="1" applyFill="1" applyBorder="1" applyAlignment="1" applyProtection="1">
      <alignment horizontal="left" vertical="center" wrapText="1"/>
      <protection locked="0"/>
    </xf>
    <xf numFmtId="0" fontId="45" fillId="7" borderId="81" xfId="0" applyFont="1" applyFill="1" applyBorder="1" applyAlignment="1" applyProtection="1">
      <alignment horizontal="left" vertical="center" wrapText="1"/>
      <protection locked="0"/>
    </xf>
    <xf numFmtId="0" fontId="45" fillId="7" borderId="82" xfId="0" applyFont="1" applyFill="1" applyBorder="1" applyAlignment="1" applyProtection="1">
      <alignment horizontal="left" vertical="center" wrapText="1"/>
      <protection locked="0"/>
    </xf>
    <xf numFmtId="0" fontId="45" fillId="7" borderId="83" xfId="0" applyFont="1" applyFill="1" applyBorder="1" applyAlignment="1" applyProtection="1">
      <alignment horizontal="left" vertical="center" wrapText="1"/>
      <protection locked="0"/>
    </xf>
    <xf numFmtId="0" fontId="45" fillId="2" borderId="3" xfId="0" applyFont="1" applyFill="1" applyBorder="1" applyAlignment="1">
      <alignment horizontal="left" vertical="center"/>
    </xf>
    <xf numFmtId="14" fontId="58" fillId="7" borderId="2" xfId="0" applyNumberFormat="1" applyFont="1" applyFill="1" applyBorder="1" applyAlignment="1" applyProtection="1">
      <alignment horizontal="center" vertical="center"/>
      <protection locked="0"/>
    </xf>
    <xf numFmtId="14" fontId="58" fillId="7" borderId="4" xfId="0" applyNumberFormat="1" applyFont="1" applyFill="1" applyBorder="1" applyAlignment="1" applyProtection="1">
      <alignment horizontal="center" vertical="center"/>
      <protection locked="0"/>
    </xf>
    <xf numFmtId="49" fontId="58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58" fillId="7" borderId="4" xfId="0" applyNumberFormat="1" applyFont="1" applyFill="1" applyBorder="1" applyAlignment="1" applyProtection="1">
      <alignment horizontal="center" vertical="center" wrapText="1"/>
      <protection locked="0"/>
    </xf>
    <xf numFmtId="187" fontId="58" fillId="7" borderId="2" xfId="0" applyNumberFormat="1" applyFont="1" applyFill="1" applyBorder="1" applyAlignment="1" applyProtection="1">
      <alignment horizontal="center" vertical="center"/>
      <protection locked="0"/>
    </xf>
    <xf numFmtId="187" fontId="58" fillId="7" borderId="4" xfId="0" applyNumberFormat="1" applyFont="1" applyFill="1" applyBorder="1" applyAlignment="1" applyProtection="1">
      <alignment horizontal="center" vertical="center"/>
      <protection locked="0"/>
    </xf>
    <xf numFmtId="188" fontId="58" fillId="7" borderId="2" xfId="0" applyNumberFormat="1" applyFont="1" applyFill="1" applyBorder="1" applyAlignment="1" applyProtection="1">
      <alignment horizontal="center" vertical="center"/>
      <protection locked="0"/>
    </xf>
    <xf numFmtId="188" fontId="58" fillId="7" borderId="4" xfId="0" applyNumberFormat="1" applyFont="1" applyFill="1" applyBorder="1" applyAlignment="1" applyProtection="1">
      <alignment horizontal="center" vertical="center"/>
      <protection locked="0"/>
    </xf>
    <xf numFmtId="189" fontId="58" fillId="7" borderId="2" xfId="0" applyNumberFormat="1" applyFont="1" applyFill="1" applyBorder="1" applyAlignment="1" applyProtection="1">
      <alignment horizontal="center" vertical="center"/>
      <protection locked="0"/>
    </xf>
    <xf numFmtId="189" fontId="58" fillId="7" borderId="4" xfId="0" applyNumberFormat="1" applyFont="1" applyFill="1" applyBorder="1" applyAlignment="1" applyProtection="1">
      <alignment horizontal="center" vertical="center"/>
      <protection locked="0"/>
    </xf>
    <xf numFmtId="0" fontId="45" fillId="2" borderId="17" xfId="0" applyFont="1" applyFill="1" applyBorder="1" applyAlignment="1">
      <alignment horizontal="left" vertical="center"/>
    </xf>
    <xf numFmtId="0" fontId="45" fillId="7" borderId="84" xfId="0" applyFont="1" applyFill="1" applyBorder="1" applyAlignment="1" applyProtection="1">
      <alignment horizontal="left" vertical="center" wrapText="1"/>
      <protection locked="0"/>
    </xf>
    <xf numFmtId="0" fontId="45" fillId="7" borderId="86" xfId="0" applyFont="1" applyFill="1" applyBorder="1" applyAlignment="1" applyProtection="1">
      <alignment horizontal="left" vertical="center" wrapText="1"/>
      <protection locked="0"/>
    </xf>
    <xf numFmtId="0" fontId="45" fillId="2" borderId="8" xfId="0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right" vertical="center"/>
    </xf>
    <xf numFmtId="180" fontId="58" fillId="7" borderId="2" xfId="0" applyNumberFormat="1" applyFont="1" applyFill="1" applyBorder="1" applyAlignment="1" applyProtection="1">
      <alignment horizontal="center" vertical="center" shrinkToFit="1"/>
      <protection locked="0"/>
    </xf>
    <xf numFmtId="180" fontId="58" fillId="7" borderId="4" xfId="0" applyNumberFormat="1" applyFont="1" applyFill="1" applyBorder="1" applyAlignment="1" applyProtection="1">
      <alignment horizontal="center" vertical="center" shrinkToFit="1"/>
      <protection locked="0"/>
    </xf>
    <xf numFmtId="0" fontId="45" fillId="7" borderId="1" xfId="0" applyFont="1" applyFill="1" applyBorder="1" applyAlignment="1" applyProtection="1">
      <alignment horizontal="left" vertical="center" shrinkToFit="1"/>
      <protection locked="0"/>
    </xf>
    <xf numFmtId="0" fontId="0" fillId="7" borderId="1" xfId="0" applyFill="1" applyBorder="1" applyAlignment="1" applyProtection="1">
      <alignment horizontal="left" vertical="center" shrinkToFit="1"/>
      <protection locked="0"/>
    </xf>
    <xf numFmtId="0" fontId="63" fillId="3" borderId="90" xfId="3" applyFont="1" applyFill="1" applyBorder="1" applyAlignment="1" applyProtection="1">
      <alignment horizontal="center" vertical="center"/>
    </xf>
    <xf numFmtId="0" fontId="63" fillId="3" borderId="19" xfId="3" applyFont="1" applyFill="1" applyBorder="1" applyAlignment="1" applyProtection="1">
      <alignment horizontal="center" vertical="center"/>
    </xf>
    <xf numFmtId="0" fontId="63" fillId="3" borderId="91" xfId="3" applyFont="1" applyFill="1" applyBorder="1" applyAlignment="1" applyProtection="1">
      <alignment horizontal="center" vertical="center"/>
    </xf>
    <xf numFmtId="0" fontId="63" fillId="3" borderId="95" xfId="3" applyFont="1" applyFill="1" applyBorder="1" applyAlignment="1" applyProtection="1">
      <alignment horizontal="center" vertical="center"/>
    </xf>
    <xf numFmtId="0" fontId="63" fillId="3" borderId="96" xfId="3" applyFont="1" applyFill="1" applyBorder="1" applyAlignment="1" applyProtection="1">
      <alignment horizontal="center" vertical="center"/>
    </xf>
    <xf numFmtId="0" fontId="63" fillId="3" borderId="97" xfId="3" applyFont="1" applyFill="1" applyBorder="1" applyAlignment="1" applyProtection="1">
      <alignment horizontal="center" vertical="center"/>
    </xf>
    <xf numFmtId="0" fontId="37" fillId="2" borderId="0" xfId="0" applyFont="1" applyFill="1" applyAlignment="1">
      <alignment horizontal="center" vertical="center"/>
    </xf>
    <xf numFmtId="14" fontId="58" fillId="7" borderId="2" xfId="0" applyNumberFormat="1" applyFont="1" applyFill="1" applyBorder="1" applyAlignment="1" applyProtection="1">
      <alignment horizontal="center" vertical="center" shrinkToFit="1"/>
      <protection locked="0"/>
    </xf>
    <xf numFmtId="14" fontId="58" fillId="7" borderId="4" xfId="0" applyNumberFormat="1" applyFont="1" applyFill="1" applyBorder="1" applyAlignment="1" applyProtection="1">
      <alignment horizontal="center" vertical="center" shrinkToFit="1"/>
      <protection locked="0"/>
    </xf>
    <xf numFmtId="14" fontId="58" fillId="7" borderId="9" xfId="0" applyNumberFormat="1" applyFont="1" applyFill="1" applyBorder="1" applyAlignment="1" applyProtection="1">
      <alignment horizontal="center" vertical="center"/>
      <protection locked="0"/>
    </xf>
    <xf numFmtId="14" fontId="58" fillId="7" borderId="10" xfId="0" applyNumberFormat="1" applyFont="1" applyFill="1" applyBorder="1" applyAlignment="1" applyProtection="1">
      <alignment horizontal="center" vertical="center"/>
      <protection locked="0"/>
    </xf>
    <xf numFmtId="0" fontId="45" fillId="2" borderId="11" xfId="0" applyFont="1" applyFill="1" applyBorder="1" applyAlignment="1">
      <alignment horizontal="left" vertical="center"/>
    </xf>
    <xf numFmtId="0" fontId="45" fillId="2" borderId="7" xfId="0" applyFont="1" applyFill="1" applyBorder="1" applyAlignment="1">
      <alignment horizontal="right" vertical="center" shrinkToFit="1"/>
    </xf>
    <xf numFmtId="0" fontId="45" fillId="2" borderId="0" xfId="0" applyFont="1" applyFill="1" applyAlignment="1">
      <alignment horizontal="right" vertical="center" shrinkToFit="1"/>
    </xf>
    <xf numFmtId="0" fontId="45" fillId="6" borderId="2" xfId="0" applyFont="1" applyFill="1" applyBorder="1" applyAlignment="1" applyProtection="1">
      <alignment horizontal="left" vertical="center"/>
      <protection locked="0"/>
    </xf>
    <xf numFmtId="0" fontId="45" fillId="6" borderId="3" xfId="0" applyFont="1" applyFill="1" applyBorder="1" applyAlignment="1" applyProtection="1">
      <alignment horizontal="left" vertical="center"/>
      <protection locked="0"/>
    </xf>
    <xf numFmtId="0" fontId="45" fillId="6" borderId="4" xfId="0" applyFont="1" applyFill="1" applyBorder="1" applyAlignment="1" applyProtection="1">
      <alignment horizontal="left" vertical="center"/>
      <protection locked="0"/>
    </xf>
    <xf numFmtId="0" fontId="45" fillId="6" borderId="2" xfId="0" applyFont="1" applyFill="1" applyBorder="1" applyAlignment="1" applyProtection="1">
      <alignment horizontal="left" vertical="center" wrapText="1"/>
      <protection locked="0"/>
    </xf>
    <xf numFmtId="0" fontId="45" fillId="6" borderId="3" xfId="0" applyFont="1" applyFill="1" applyBorder="1" applyAlignment="1" applyProtection="1">
      <alignment horizontal="left" vertical="center" wrapText="1"/>
      <protection locked="0"/>
    </xf>
    <xf numFmtId="0" fontId="45" fillId="6" borderId="4" xfId="0" applyFont="1" applyFill="1" applyBorder="1" applyAlignment="1" applyProtection="1">
      <alignment horizontal="left" vertical="center" wrapText="1"/>
      <protection locked="0"/>
    </xf>
    <xf numFmtId="0" fontId="45" fillId="6" borderId="2" xfId="0" applyFont="1" applyFill="1" applyBorder="1" applyAlignment="1" applyProtection="1">
      <alignment horizontal="left" vertical="top" wrapText="1"/>
      <protection locked="0"/>
    </xf>
    <xf numFmtId="0" fontId="45" fillId="6" borderId="3" xfId="0" applyFont="1" applyFill="1" applyBorder="1" applyAlignment="1" applyProtection="1">
      <alignment horizontal="left" vertical="top" wrapText="1"/>
      <protection locked="0"/>
    </xf>
    <xf numFmtId="0" fontId="45" fillId="6" borderId="4" xfId="0" applyFont="1" applyFill="1" applyBorder="1" applyAlignment="1" applyProtection="1">
      <alignment horizontal="left" vertical="top" wrapText="1"/>
      <protection locked="0"/>
    </xf>
    <xf numFmtId="0" fontId="45" fillId="2" borderId="7" xfId="0" applyFont="1" applyFill="1" applyBorder="1" applyAlignment="1">
      <alignment horizontal="left" vertical="top" wrapText="1"/>
    </xf>
    <xf numFmtId="0" fontId="45" fillId="2" borderId="0" xfId="0" applyFont="1" applyFill="1" applyAlignment="1">
      <alignment horizontal="left" vertical="top" wrapText="1"/>
    </xf>
    <xf numFmtId="0" fontId="45" fillId="2" borderId="8" xfId="0" applyFont="1" applyFill="1" applyBorder="1" applyAlignment="1">
      <alignment horizontal="left" vertical="top" wrapText="1"/>
    </xf>
    <xf numFmtId="0" fontId="45" fillId="6" borderId="9" xfId="0" applyFont="1" applyFill="1" applyBorder="1" applyAlignment="1" applyProtection="1">
      <alignment horizontal="left" vertical="center" wrapText="1"/>
      <protection locked="0"/>
    </xf>
    <xf numFmtId="0" fontId="45" fillId="6" borderId="18" xfId="0" applyFont="1" applyFill="1" applyBorder="1" applyAlignment="1" applyProtection="1">
      <alignment horizontal="left" vertical="center" wrapText="1"/>
      <protection locked="0"/>
    </xf>
    <xf numFmtId="0" fontId="45" fillId="6" borderId="10" xfId="0" applyFont="1" applyFill="1" applyBorder="1" applyAlignment="1" applyProtection="1">
      <alignment horizontal="left" vertical="center" wrapText="1"/>
      <protection locked="0"/>
    </xf>
    <xf numFmtId="0" fontId="45" fillId="6" borderId="9" xfId="0" applyFont="1" applyFill="1" applyBorder="1" applyAlignment="1" applyProtection="1">
      <alignment horizontal="left" vertical="top" wrapText="1"/>
      <protection locked="0"/>
    </xf>
    <xf numFmtId="0" fontId="45" fillId="6" borderId="18" xfId="0" applyFont="1" applyFill="1" applyBorder="1" applyAlignment="1" applyProtection="1">
      <alignment horizontal="left" vertical="top" wrapText="1"/>
      <protection locked="0"/>
    </xf>
    <xf numFmtId="0" fontId="58" fillId="2" borderId="2" xfId="0" applyFont="1" applyFill="1" applyBorder="1" applyAlignment="1">
      <alignment horizontal="center" vertical="center"/>
    </xf>
    <xf numFmtId="0" fontId="58" fillId="2" borderId="4" xfId="0" applyFont="1" applyFill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/>
    </xf>
    <xf numFmtId="14" fontId="64" fillId="2" borderId="7" xfId="0" applyNumberFormat="1" applyFont="1" applyFill="1" applyBorder="1" applyAlignment="1" applyProtection="1">
      <alignment horizontal="center" vertical="center"/>
      <protection locked="0"/>
    </xf>
    <xf numFmtId="14" fontId="64" fillId="2" borderId="0" xfId="0" applyNumberFormat="1" applyFont="1" applyFill="1" applyAlignment="1" applyProtection="1">
      <alignment horizontal="center" vertical="center"/>
      <protection locked="0"/>
    </xf>
    <xf numFmtId="180" fontId="58" fillId="6" borderId="2" xfId="0" applyNumberFormat="1" applyFont="1" applyFill="1" applyBorder="1" applyAlignment="1" applyProtection="1">
      <alignment horizontal="center" vertical="center" wrapText="1"/>
      <protection locked="0"/>
    </xf>
    <xf numFmtId="180" fontId="58" fillId="6" borderId="4" xfId="0" applyNumberFormat="1" applyFont="1" applyFill="1" applyBorder="1" applyAlignment="1" applyProtection="1">
      <alignment horizontal="center" vertical="center" wrapText="1"/>
      <protection locked="0"/>
    </xf>
    <xf numFmtId="180" fontId="58" fillId="2" borderId="2" xfId="0" applyNumberFormat="1" applyFont="1" applyFill="1" applyBorder="1" applyAlignment="1">
      <alignment horizontal="center" vertical="center" wrapText="1"/>
    </xf>
    <xf numFmtId="180" fontId="58" fillId="2" borderId="4" xfId="0" applyNumberFormat="1" applyFont="1" applyFill="1" applyBorder="1" applyAlignment="1">
      <alignment horizontal="center" vertical="center" wrapText="1"/>
    </xf>
    <xf numFmtId="14" fontId="58" fillId="2" borderId="2" xfId="0" applyNumberFormat="1" applyFont="1" applyFill="1" applyBorder="1" applyAlignment="1">
      <alignment horizontal="center" vertical="center"/>
    </xf>
    <xf numFmtId="14" fontId="58" fillId="2" borderId="4" xfId="0" applyNumberFormat="1" applyFont="1" applyFill="1" applyBorder="1" applyAlignment="1">
      <alignment horizontal="center" vertical="center"/>
    </xf>
    <xf numFmtId="14" fontId="58" fillId="6" borderId="2" xfId="0" applyNumberFormat="1" applyFont="1" applyFill="1" applyBorder="1" applyAlignment="1" applyProtection="1">
      <alignment horizontal="center" vertical="center"/>
      <protection locked="0"/>
    </xf>
    <xf numFmtId="14" fontId="58" fillId="6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37" fillId="0" borderId="0" xfId="0" applyFont="1" applyAlignment="1">
      <alignment horizontal="center" vertical="center"/>
    </xf>
    <xf numFmtId="0" fontId="45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45" fillId="2" borderId="7" xfId="0" applyFont="1" applyFill="1" applyBorder="1" applyAlignment="1">
      <alignment horizontal="left" vertical="center" shrinkToFit="1"/>
    </xf>
    <xf numFmtId="0" fontId="45" fillId="2" borderId="0" xfId="0" applyFont="1" applyFill="1" applyAlignment="1">
      <alignment horizontal="left" vertical="center" shrinkToFit="1"/>
    </xf>
    <xf numFmtId="0" fontId="45" fillId="2" borderId="7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0" fontId="45" fillId="6" borderId="5" xfId="0" applyFont="1" applyFill="1" applyBorder="1" applyAlignment="1" applyProtection="1">
      <alignment horizontal="left" vertical="center" wrapText="1"/>
      <protection locked="0"/>
    </xf>
    <xf numFmtId="0" fontId="45" fillId="6" borderId="6" xfId="0" applyFont="1" applyFill="1" applyBorder="1" applyAlignment="1" applyProtection="1">
      <alignment horizontal="left" vertical="center" wrapText="1"/>
      <protection locked="0"/>
    </xf>
    <xf numFmtId="14" fontId="65" fillId="6" borderId="2" xfId="0" applyNumberFormat="1" applyFont="1" applyFill="1" applyBorder="1" applyAlignment="1" applyProtection="1">
      <alignment horizontal="center" vertical="center"/>
      <protection locked="0"/>
    </xf>
    <xf numFmtId="14" fontId="65" fillId="6" borderId="4" xfId="0" applyNumberFormat="1" applyFont="1" applyFill="1" applyBorder="1" applyAlignment="1" applyProtection="1">
      <alignment horizontal="center" vertical="center"/>
      <protection locked="0"/>
    </xf>
    <xf numFmtId="0" fontId="45" fillId="6" borderId="2" xfId="0" applyFont="1" applyFill="1" applyBorder="1" applyAlignment="1" applyProtection="1">
      <alignment horizontal="center" vertical="center"/>
      <protection locked="0"/>
    </xf>
    <xf numFmtId="0" fontId="45" fillId="6" borderId="4" xfId="0" applyFont="1" applyFill="1" applyBorder="1" applyAlignment="1" applyProtection="1">
      <alignment horizontal="center" vertical="center"/>
      <protection locked="0"/>
    </xf>
    <xf numFmtId="0" fontId="45" fillId="6" borderId="11" xfId="0" applyFont="1" applyFill="1" applyBorder="1" applyAlignment="1" applyProtection="1">
      <alignment horizontal="left" vertical="center" wrapText="1"/>
      <protection locked="0"/>
    </xf>
    <xf numFmtId="0" fontId="0" fillId="6" borderId="11" xfId="0" applyFill="1" applyBorder="1" applyAlignment="1" applyProtection="1">
      <alignment horizontal="left" vertical="center" wrapText="1"/>
      <protection locked="0"/>
    </xf>
    <xf numFmtId="0" fontId="45" fillId="6" borderId="13" xfId="0" applyFont="1" applyFill="1" applyBorder="1" applyAlignment="1" applyProtection="1">
      <alignment horizontal="left" vertical="top" wrapText="1"/>
      <protection locked="0"/>
    </xf>
    <xf numFmtId="0" fontId="0" fillId="6" borderId="13" xfId="0" applyFill="1" applyBorder="1" applyAlignment="1" applyProtection="1">
      <alignment horizontal="left" vertical="top" wrapText="1"/>
      <protection locked="0"/>
    </xf>
    <xf numFmtId="0" fontId="45" fillId="2" borderId="3" xfId="0" applyFont="1" applyFill="1" applyBorder="1" applyAlignment="1">
      <alignment horizontal="center" vertical="center"/>
    </xf>
    <xf numFmtId="0" fontId="45" fillId="11" borderId="1" xfId="0" applyFont="1" applyFill="1" applyBorder="1" applyAlignment="1">
      <alignment horizontal="center" vertical="center"/>
    </xf>
    <xf numFmtId="0" fontId="45" fillId="12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right" vertical="center"/>
    </xf>
    <xf numFmtId="0" fontId="40" fillId="2" borderId="0" xfId="0" applyFont="1" applyFill="1" applyAlignment="1">
      <alignment horizontal="left" vertical="center" shrinkToFit="1"/>
    </xf>
    <xf numFmtId="183" fontId="40" fillId="2" borderId="0" xfId="0" applyNumberFormat="1" applyFont="1" applyFill="1" applyAlignment="1">
      <alignment horizontal="left" vertical="center" shrinkToFit="1"/>
    </xf>
    <xf numFmtId="0" fontId="40" fillId="2" borderId="0" xfId="0" applyFont="1" applyFill="1" applyAlignment="1">
      <alignment horizontal="center" vertical="center"/>
    </xf>
    <xf numFmtId="179" fontId="40" fillId="2" borderId="0" xfId="0" applyNumberFormat="1" applyFont="1" applyFill="1" applyAlignment="1">
      <alignment horizontal="right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2" xfId="1" applyNumberFormat="1" applyFont="1" applyFill="1" applyBorder="1" applyAlignment="1" applyProtection="1">
      <alignment horizontal="center" vertical="center"/>
    </xf>
    <xf numFmtId="0" fontId="21" fillId="2" borderId="4" xfId="1" applyNumberFormat="1" applyFont="1" applyFill="1" applyBorder="1" applyAlignment="1" applyProtection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vertical="center" shrinkToFit="1"/>
    </xf>
    <xf numFmtId="0" fontId="0" fillId="0" borderId="17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21" fillId="2" borderId="7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21" fillId="2" borderId="9" xfId="1" applyNumberFormat="1" applyFont="1" applyFill="1" applyBorder="1" applyAlignment="1" applyProtection="1">
      <alignment horizontal="left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  <xf numFmtId="0" fontId="21" fillId="2" borderId="6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shrinkToFit="1"/>
    </xf>
    <xf numFmtId="0" fontId="21" fillId="2" borderId="3" xfId="0" applyFont="1" applyFill="1" applyBorder="1" applyAlignment="1">
      <alignment horizontal="left" vertical="center" shrinkToFit="1"/>
    </xf>
    <xf numFmtId="0" fontId="21" fillId="2" borderId="74" xfId="0" applyFont="1" applyFill="1" applyBorder="1" applyAlignment="1">
      <alignment horizontal="left" vertical="center" shrinkToFit="1"/>
    </xf>
    <xf numFmtId="182" fontId="21" fillId="2" borderId="75" xfId="0" applyNumberFormat="1" applyFont="1" applyFill="1" applyBorder="1" applyAlignment="1">
      <alignment horizontal="right" vertical="center" shrinkToFit="1"/>
    </xf>
    <xf numFmtId="182" fontId="21" fillId="2" borderId="4" xfId="0" applyNumberFormat="1" applyFont="1" applyFill="1" applyBorder="1" applyAlignment="1">
      <alignment horizontal="right" vertical="center" shrinkToFit="1"/>
    </xf>
    <xf numFmtId="0" fontId="0" fillId="0" borderId="74" xfId="0" applyBorder="1" applyAlignment="1">
      <alignment horizontal="left" vertical="center" shrinkToFit="1"/>
    </xf>
    <xf numFmtId="182" fontId="21" fillId="2" borderId="77" xfId="0" applyNumberFormat="1" applyFont="1" applyFill="1" applyBorder="1" applyAlignment="1">
      <alignment horizontal="right" vertical="center" shrinkToFit="1"/>
    </xf>
    <xf numFmtId="182" fontId="21" fillId="2" borderId="78" xfId="0" applyNumberFormat="1" applyFont="1" applyFill="1" applyBorder="1" applyAlignment="1">
      <alignment horizontal="right" vertical="center" shrinkToFit="1"/>
    </xf>
    <xf numFmtId="38" fontId="21" fillId="2" borderId="76" xfId="1" applyFont="1" applyFill="1" applyBorder="1" applyAlignment="1" applyProtection="1">
      <alignment horizontal="center" vertical="center"/>
    </xf>
    <xf numFmtId="38" fontId="21" fillId="2" borderId="77" xfId="1" applyFont="1" applyFill="1" applyBorder="1" applyAlignment="1" applyProtection="1">
      <alignment horizontal="center" vertical="center"/>
    </xf>
    <xf numFmtId="0" fontId="19" fillId="2" borderId="2" xfId="0" applyFont="1" applyFill="1" applyBorder="1" applyAlignment="1">
      <alignment horizontal="left" vertical="center" shrinkToFit="1"/>
    </xf>
    <xf numFmtId="0" fontId="21" fillId="2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181" fontId="21" fillId="2" borderId="2" xfId="0" applyNumberFormat="1" applyFont="1" applyFill="1" applyBorder="1" applyAlignment="1">
      <alignment horizontal="right" vertical="center" shrinkToFit="1"/>
    </xf>
    <xf numFmtId="181" fontId="21" fillId="2" borderId="3" xfId="0" applyNumberFormat="1" applyFont="1" applyFill="1" applyBorder="1" applyAlignment="1">
      <alignment horizontal="right" vertical="center" shrinkToFit="1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vertical="center" shrinkToFit="1"/>
    </xf>
    <xf numFmtId="0" fontId="21" fillId="2" borderId="17" xfId="0" applyFont="1" applyFill="1" applyBorder="1" applyAlignment="1">
      <alignment horizontal="left" vertical="center"/>
    </xf>
    <xf numFmtId="0" fontId="21" fillId="2" borderId="18" xfId="0" applyFont="1" applyFill="1" applyBorder="1" applyAlignment="1">
      <alignment horizontal="left" vertical="center"/>
    </xf>
    <xf numFmtId="0" fontId="21" fillId="2" borderId="68" xfId="0" applyFont="1" applyFill="1" applyBorder="1" applyAlignment="1">
      <alignment horizontal="left" vertical="center" shrinkToFit="1"/>
    </xf>
    <xf numFmtId="0" fontId="21" fillId="2" borderId="69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/>
    </xf>
    <xf numFmtId="14" fontId="21" fillId="2" borderId="3" xfId="0" applyNumberFormat="1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3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right" vertical="center"/>
    </xf>
    <xf numFmtId="0" fontId="43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179" fontId="10" fillId="2" borderId="0" xfId="0" applyNumberFormat="1" applyFont="1" applyFill="1" applyAlignment="1">
      <alignment horizontal="left" vertical="center"/>
    </xf>
    <xf numFmtId="179" fontId="10" fillId="2" borderId="60" xfId="0" applyNumberFormat="1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 shrinkToFit="1"/>
    </xf>
    <xf numFmtId="0" fontId="18" fillId="2" borderId="60" xfId="0" applyFont="1" applyFill="1" applyBorder="1" applyAlignment="1">
      <alignment horizontal="left" vertical="center" shrinkToFit="1"/>
    </xf>
    <xf numFmtId="0" fontId="18" fillId="2" borderId="0" xfId="0" applyFont="1" applyFill="1" applyAlignment="1">
      <alignment horizontal="left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70" xfId="0" applyFont="1" applyFill="1" applyBorder="1" applyAlignment="1">
      <alignment horizontal="left" vertical="center"/>
    </xf>
    <xf numFmtId="0" fontId="10" fillId="2" borderId="71" xfId="0" applyFont="1" applyFill="1" applyBorder="1" applyAlignment="1">
      <alignment horizontal="left" vertical="center"/>
    </xf>
    <xf numFmtId="0" fontId="10" fillId="2" borderId="72" xfId="0" applyFont="1" applyFill="1" applyBorder="1" applyAlignment="1">
      <alignment horizontal="left" vertical="center"/>
    </xf>
    <xf numFmtId="0" fontId="18" fillId="2" borderId="38" xfId="0" applyFont="1" applyFill="1" applyBorder="1" applyAlignment="1">
      <alignment horizontal="center" vertical="center"/>
    </xf>
    <xf numFmtId="0" fontId="18" fillId="2" borderId="39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18" fillId="2" borderId="4" xfId="0" applyFont="1" applyFill="1" applyBorder="1" applyAlignment="1">
      <alignment horizontal="left" vertical="center"/>
    </xf>
    <xf numFmtId="0" fontId="18" fillId="2" borderId="33" xfId="0" applyFont="1" applyFill="1" applyBorder="1" applyAlignment="1">
      <alignment horizontal="left" vertical="center"/>
    </xf>
    <xf numFmtId="0" fontId="18" fillId="2" borderId="34" xfId="0" applyFont="1" applyFill="1" applyBorder="1" applyAlignment="1">
      <alignment horizontal="left" vertical="center"/>
    </xf>
    <xf numFmtId="0" fontId="18" fillId="2" borderId="36" xfId="0" applyFont="1" applyFill="1" applyBorder="1" applyAlignment="1">
      <alignment horizontal="left" vertical="center"/>
    </xf>
    <xf numFmtId="0" fontId="18" fillId="2" borderId="48" xfId="0" applyFont="1" applyFill="1" applyBorder="1" applyAlignment="1">
      <alignment horizontal="left" vertical="center"/>
    </xf>
    <xf numFmtId="0" fontId="18" fillId="2" borderId="49" xfId="0" applyFont="1" applyFill="1" applyBorder="1" applyAlignment="1">
      <alignment horizontal="left" vertical="center"/>
    </xf>
    <xf numFmtId="0" fontId="18" fillId="2" borderId="50" xfId="0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53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left" vertical="center" wrapText="1"/>
    </xf>
    <xf numFmtId="0" fontId="18" fillId="2" borderId="55" xfId="0" applyFont="1" applyFill="1" applyBorder="1" applyAlignment="1">
      <alignment horizontal="left" vertical="center" wrapText="1"/>
    </xf>
    <xf numFmtId="0" fontId="18" fillId="2" borderId="56" xfId="0" applyFont="1" applyFill="1" applyBorder="1" applyAlignment="1">
      <alignment horizontal="left" vertical="center" wrapText="1"/>
    </xf>
    <xf numFmtId="0" fontId="10" fillId="2" borderId="32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right" vertical="center" indent="2" shrinkToFit="1"/>
    </xf>
    <xf numFmtId="0" fontId="10" fillId="2" borderId="39" xfId="0" applyFont="1" applyFill="1" applyBorder="1" applyAlignment="1">
      <alignment horizontal="right" vertical="center" indent="2" shrinkToFit="1"/>
    </xf>
    <xf numFmtId="0" fontId="10" fillId="2" borderId="40" xfId="0" applyFont="1" applyFill="1" applyBorder="1" applyAlignment="1">
      <alignment horizontal="right" vertical="center" indent="2" shrinkToFit="1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51" xfId="0" applyFont="1" applyFill="1" applyBorder="1" applyAlignment="1">
      <alignment horizontal="center" vertical="center"/>
    </xf>
    <xf numFmtId="0" fontId="18" fillId="2" borderId="35" xfId="0" applyFont="1" applyFill="1" applyBorder="1" applyAlignment="1">
      <alignment horizontal="left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horizontal="left" vertical="center" wrapText="1"/>
    </xf>
    <xf numFmtId="0" fontId="18" fillId="2" borderId="39" xfId="0" applyFont="1" applyFill="1" applyBorder="1" applyAlignment="1">
      <alignment horizontal="left" vertical="center" wrapText="1"/>
    </xf>
    <xf numFmtId="0" fontId="18" fillId="2" borderId="4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/>
    </xf>
    <xf numFmtId="0" fontId="10" fillId="2" borderId="17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left" vertical="top"/>
    </xf>
    <xf numFmtId="0" fontId="10" fillId="2" borderId="18" xfId="0" applyFont="1" applyFill="1" applyBorder="1" applyAlignment="1">
      <alignment horizontal="left" vertical="top"/>
    </xf>
    <xf numFmtId="0" fontId="10" fillId="2" borderId="10" xfId="0" applyFont="1" applyFill="1" applyBorder="1" applyAlignment="1">
      <alignment horizontal="left" vertical="top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/>
    </xf>
    <xf numFmtId="0" fontId="10" fillId="2" borderId="35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0" fontId="10" fillId="2" borderId="40" xfId="0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179" fontId="10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71" fillId="2" borderId="1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1" fillId="2" borderId="11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 shrinkToFit="1"/>
    </xf>
    <xf numFmtId="176" fontId="21" fillId="2" borderId="2" xfId="2" applyNumberFormat="1" applyFont="1" applyFill="1" applyBorder="1" applyAlignment="1" applyProtection="1">
      <alignment horizontal="center" vertical="center" wrapText="1"/>
    </xf>
    <xf numFmtId="176" fontId="21" fillId="2" borderId="4" xfId="2" applyNumberFormat="1" applyFont="1" applyFill="1" applyBorder="1" applyAlignment="1" applyProtection="1">
      <alignment horizontal="center" vertical="center" wrapText="1"/>
    </xf>
    <xf numFmtId="186" fontId="21" fillId="0" borderId="2" xfId="0" applyNumberFormat="1" applyFont="1" applyBorder="1" applyAlignment="1">
      <alignment horizontal="center" vertical="center" wrapText="1"/>
    </xf>
    <xf numFmtId="186" fontId="21" fillId="0" borderId="4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2" borderId="85" xfId="0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7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14" fontId="21" fillId="0" borderId="2" xfId="0" applyNumberFormat="1" applyFont="1" applyBorder="1" applyAlignment="1">
      <alignment horizontal="center" vertical="center" wrapText="1"/>
    </xf>
    <xf numFmtId="14" fontId="21" fillId="0" borderId="3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4" fontId="21" fillId="0" borderId="4" xfId="0" applyNumberFormat="1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shrinkToFit="1"/>
    </xf>
    <xf numFmtId="38" fontId="21" fillId="2" borderId="79" xfId="1" applyFont="1" applyFill="1" applyBorder="1" applyAlignment="1" applyProtection="1">
      <alignment horizontal="center" vertical="center" wrapText="1"/>
    </xf>
    <xf numFmtId="176" fontId="21" fillId="2" borderId="8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8" fontId="10" fillId="2" borderId="9" xfId="1" applyFont="1" applyFill="1" applyBorder="1" applyAlignment="1">
      <alignment horizontal="center" vertical="center"/>
    </xf>
    <xf numFmtId="38" fontId="10" fillId="2" borderId="18" xfId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38" fontId="10" fillId="2" borderId="7" xfId="1" applyFont="1" applyFill="1" applyBorder="1" applyAlignment="1">
      <alignment horizontal="center" vertical="center"/>
    </xf>
    <xf numFmtId="38" fontId="10" fillId="2" borderId="0" xfId="1" applyFont="1" applyFill="1" applyAlignment="1">
      <alignment horizontal="center" vertical="center"/>
    </xf>
    <xf numFmtId="177" fontId="10" fillId="2" borderId="7" xfId="1" applyNumberFormat="1" applyFont="1" applyFill="1" applyBorder="1" applyAlignment="1">
      <alignment horizontal="right" vertical="center"/>
    </xf>
    <xf numFmtId="177" fontId="10" fillId="2" borderId="0" xfId="1" applyNumberFormat="1" applyFont="1" applyFill="1" applyAlignment="1">
      <alignment horizontal="right" vertical="center"/>
    </xf>
    <xf numFmtId="38" fontId="10" fillId="2" borderId="7" xfId="1" applyFont="1" applyFill="1" applyBorder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shrinkToFit="1"/>
    </xf>
    <xf numFmtId="0" fontId="20" fillId="2" borderId="3" xfId="0" applyFont="1" applyFill="1" applyBorder="1" applyAlignment="1">
      <alignment horizontal="left" vertical="center" shrinkToFit="1"/>
    </xf>
    <xf numFmtId="0" fontId="20" fillId="2" borderId="4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63" xfId="0" applyFont="1" applyFill="1" applyBorder="1" applyAlignment="1">
      <alignment horizontal="left" vertical="top" wrapText="1"/>
    </xf>
    <xf numFmtId="0" fontId="18" fillId="2" borderId="14" xfId="0" applyFont="1" applyFill="1" applyBorder="1" applyAlignment="1">
      <alignment horizontal="center" vertical="center"/>
    </xf>
    <xf numFmtId="38" fontId="18" fillId="2" borderId="15" xfId="0" applyNumberFormat="1" applyFont="1" applyFill="1" applyBorder="1" applyAlignment="1">
      <alignment horizontal="right" vertical="center"/>
    </xf>
    <xf numFmtId="38" fontId="18" fillId="2" borderId="19" xfId="0" applyNumberFormat="1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38" fontId="18" fillId="2" borderId="2" xfId="0" applyNumberFormat="1" applyFont="1" applyFill="1" applyBorder="1" applyAlignment="1">
      <alignment horizontal="right" vertical="center"/>
    </xf>
    <xf numFmtId="38" fontId="18" fillId="2" borderId="3" xfId="0" applyNumberFormat="1" applyFont="1" applyFill="1" applyBorder="1" applyAlignment="1">
      <alignment horizontal="right" vertical="center"/>
    </xf>
    <xf numFmtId="0" fontId="18" fillId="2" borderId="11" xfId="0" applyFont="1" applyFill="1" applyBorder="1" applyAlignment="1">
      <alignment horizontal="center" vertical="center"/>
    </xf>
    <xf numFmtId="38" fontId="18" fillId="2" borderId="20" xfId="0" applyNumberFormat="1" applyFont="1" applyFill="1" applyBorder="1" applyAlignment="1">
      <alignment horizontal="right" vertical="center"/>
    </xf>
    <xf numFmtId="38" fontId="18" fillId="2" borderId="21" xfId="0" applyNumberFormat="1" applyFont="1" applyFill="1" applyBorder="1" applyAlignment="1">
      <alignment horizontal="right" vertical="center"/>
    </xf>
    <xf numFmtId="0" fontId="40" fillId="2" borderId="0" xfId="0" applyFont="1" applyFill="1" applyAlignment="1">
      <alignment horizontal="left" vertical="justify" wrapText="1"/>
    </xf>
    <xf numFmtId="0" fontId="40" fillId="2" borderId="9" xfId="0" applyFont="1" applyFill="1" applyBorder="1" applyAlignment="1">
      <alignment horizontal="center" vertical="center"/>
    </xf>
    <xf numFmtId="0" fontId="40" fillId="2" borderId="10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7" xfId="0" applyFont="1" applyFill="1" applyBorder="1" applyAlignment="1">
      <alignment horizontal="center" vertical="center"/>
    </xf>
    <xf numFmtId="0" fontId="40" fillId="2" borderId="8" xfId="0" applyFont="1" applyFill="1" applyBorder="1" applyAlignment="1">
      <alignment horizontal="center" vertical="center"/>
    </xf>
    <xf numFmtId="184" fontId="40" fillId="2" borderId="7" xfId="0" applyNumberFormat="1" applyFont="1" applyFill="1" applyBorder="1" applyAlignment="1">
      <alignment horizontal="center" vertical="center" shrinkToFit="1"/>
    </xf>
    <xf numFmtId="184" fontId="40" fillId="2" borderId="8" xfId="0" applyNumberFormat="1" applyFont="1" applyFill="1" applyBorder="1" applyAlignment="1">
      <alignment horizontal="center" vertical="center" shrinkToFit="1"/>
    </xf>
    <xf numFmtId="0" fontId="40" fillId="2" borderId="5" xfId="0" applyFont="1" applyFill="1" applyBorder="1" applyAlignment="1">
      <alignment horizontal="center" vertical="center"/>
    </xf>
    <xf numFmtId="0" fontId="40" fillId="2" borderId="6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14" fontId="21" fillId="2" borderId="2" xfId="0" applyNumberFormat="1" applyFont="1" applyFill="1" applyBorder="1" applyAlignment="1">
      <alignment horizontal="left" vertical="center" wrapText="1"/>
    </xf>
    <xf numFmtId="14" fontId="21" fillId="2" borderId="3" xfId="0" applyNumberFormat="1" applyFont="1" applyFill="1" applyBorder="1" applyAlignment="1">
      <alignment horizontal="left" vertical="center" wrapText="1"/>
    </xf>
    <xf numFmtId="14" fontId="21" fillId="2" borderId="4" xfId="0" applyNumberFormat="1" applyFont="1" applyFill="1" applyBorder="1" applyAlignment="1">
      <alignment horizontal="left" vertical="center" wrapText="1"/>
    </xf>
    <xf numFmtId="14" fontId="21" fillId="2" borderId="2" xfId="0" applyNumberFormat="1" applyFont="1" applyFill="1" applyBorder="1" applyAlignment="1">
      <alignment horizontal="center" vertical="center" wrapText="1"/>
    </xf>
    <xf numFmtId="14" fontId="21" fillId="2" borderId="4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4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8" fillId="2" borderId="64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38" fontId="18" fillId="2" borderId="65" xfId="0" applyNumberFormat="1" applyFont="1" applyFill="1" applyBorder="1" applyAlignment="1">
      <alignment horizontal="right" vertical="center"/>
    </xf>
    <xf numFmtId="38" fontId="18" fillId="2" borderId="24" xfId="0" applyNumberFormat="1" applyFont="1" applyFill="1" applyBorder="1" applyAlignment="1">
      <alignment horizontal="right" vertical="center"/>
    </xf>
    <xf numFmtId="0" fontId="18" fillId="2" borderId="87" xfId="0" applyFont="1" applyFill="1" applyBorder="1" applyAlignment="1">
      <alignment horizontal="center" vertical="center"/>
    </xf>
    <xf numFmtId="38" fontId="18" fillId="2" borderId="88" xfId="0" applyNumberFormat="1" applyFont="1" applyFill="1" applyBorder="1" applyAlignment="1">
      <alignment horizontal="right" vertical="center"/>
    </xf>
    <xf numFmtId="38" fontId="18" fillId="2" borderId="67" xfId="0" applyNumberFormat="1" applyFont="1" applyFill="1" applyBorder="1" applyAlignment="1">
      <alignment horizontal="right" vertical="center"/>
    </xf>
    <xf numFmtId="38" fontId="18" fillId="2" borderId="5" xfId="0" applyNumberFormat="1" applyFont="1" applyFill="1" applyBorder="1" applyAlignment="1">
      <alignment horizontal="right" vertical="center"/>
    </xf>
    <xf numFmtId="38" fontId="18" fillId="2" borderId="17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 wrapText="1"/>
    </xf>
    <xf numFmtId="0" fontId="40" fillId="2" borderId="11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/>
    </xf>
    <xf numFmtId="0" fontId="40" fillId="2" borderId="4" xfId="0" applyFont="1" applyFill="1" applyBorder="1" applyAlignment="1">
      <alignment horizontal="left" vertical="center"/>
    </xf>
    <xf numFmtId="0" fontId="40" fillId="2" borderId="2" xfId="0" applyFont="1" applyFill="1" applyBorder="1" applyAlignment="1">
      <alignment horizontal="distributed" vertical="center"/>
    </xf>
    <xf numFmtId="0" fontId="40" fillId="2" borderId="4" xfId="0" applyFont="1" applyFill="1" applyBorder="1" applyAlignment="1">
      <alignment horizontal="distributed" vertical="center"/>
    </xf>
    <xf numFmtId="3" fontId="40" fillId="2" borderId="0" xfId="0" applyNumberFormat="1" applyFont="1" applyFill="1" applyAlignment="1">
      <alignment horizontal="center" vertical="center"/>
    </xf>
    <xf numFmtId="49" fontId="40" fillId="2" borderId="2" xfId="0" applyNumberFormat="1" applyFont="1" applyFill="1" applyBorder="1" applyAlignment="1">
      <alignment horizontal="left" vertical="center"/>
    </xf>
    <xf numFmtId="49" fontId="40" fillId="2" borderId="4" xfId="0" applyNumberFormat="1" applyFont="1" applyFill="1" applyBorder="1" applyAlignment="1">
      <alignment horizontal="left" vertical="center"/>
    </xf>
    <xf numFmtId="0" fontId="40" fillId="2" borderId="13" xfId="0" applyFont="1" applyFill="1" applyBorder="1" applyAlignment="1">
      <alignment horizontal="center" vertical="center"/>
    </xf>
    <xf numFmtId="178" fontId="40" fillId="2" borderId="5" xfId="0" applyNumberFormat="1" applyFont="1" applyFill="1" applyBorder="1" applyAlignment="1">
      <alignment horizontal="center" vertical="center"/>
    </xf>
    <xf numFmtId="178" fontId="40" fillId="2" borderId="17" xfId="0" applyNumberFormat="1" applyFont="1" applyFill="1" applyBorder="1" applyAlignment="1">
      <alignment horizontal="center" vertical="center"/>
    </xf>
    <xf numFmtId="178" fontId="40" fillId="2" borderId="6" xfId="0" applyNumberFormat="1" applyFont="1" applyFill="1" applyBorder="1" applyAlignment="1">
      <alignment horizontal="center" vertical="center"/>
    </xf>
    <xf numFmtId="178" fontId="40" fillId="2" borderId="7" xfId="0" applyNumberFormat="1" applyFont="1" applyFill="1" applyBorder="1" applyAlignment="1">
      <alignment horizontal="center" vertical="center"/>
    </xf>
    <xf numFmtId="178" fontId="40" fillId="2" borderId="0" xfId="0" applyNumberFormat="1" applyFont="1" applyFill="1" applyAlignment="1">
      <alignment horizontal="center" vertical="center"/>
    </xf>
    <xf numFmtId="178" fontId="40" fillId="2" borderId="8" xfId="0" applyNumberFormat="1" applyFont="1" applyFill="1" applyBorder="1" applyAlignment="1">
      <alignment horizontal="center" vertical="center"/>
    </xf>
    <xf numFmtId="178" fontId="40" fillId="2" borderId="9" xfId="0" applyNumberFormat="1" applyFont="1" applyFill="1" applyBorder="1" applyAlignment="1">
      <alignment horizontal="center" vertical="center"/>
    </xf>
    <xf numFmtId="178" fontId="40" fillId="2" borderId="18" xfId="0" applyNumberFormat="1" applyFont="1" applyFill="1" applyBorder="1" applyAlignment="1">
      <alignment horizontal="center" vertical="center"/>
    </xf>
    <xf numFmtId="178" fontId="40" fillId="2" borderId="10" xfId="0" applyNumberFormat="1" applyFont="1" applyFill="1" applyBorder="1" applyAlignment="1">
      <alignment horizontal="center" vertical="center"/>
    </xf>
    <xf numFmtId="178" fontId="40" fillId="2" borderId="11" xfId="0" applyNumberFormat="1" applyFont="1" applyFill="1" applyBorder="1" applyAlignment="1">
      <alignment horizontal="center" vertical="center"/>
    </xf>
    <xf numFmtId="178" fontId="40" fillId="2" borderId="12" xfId="0" applyNumberFormat="1" applyFont="1" applyFill="1" applyBorder="1" applyAlignment="1">
      <alignment horizontal="center" vertical="center"/>
    </xf>
    <xf numFmtId="178" fontId="40" fillId="2" borderId="13" xfId="0" applyNumberFormat="1" applyFont="1" applyFill="1" applyBorder="1" applyAlignment="1">
      <alignment horizontal="center" vertical="center"/>
    </xf>
    <xf numFmtId="0" fontId="40" fillId="2" borderId="18" xfId="0" applyFont="1" applyFill="1" applyBorder="1" applyAlignment="1">
      <alignment horizontal="left" vertical="center"/>
    </xf>
    <xf numFmtId="179" fontId="40" fillId="2" borderId="0" xfId="0" applyNumberFormat="1" applyFont="1" applyFill="1" applyAlignment="1" applyProtection="1">
      <alignment horizontal="right" vertical="center"/>
      <protection locked="0"/>
    </xf>
    <xf numFmtId="0" fontId="40" fillId="2" borderId="0" xfId="0" applyFont="1" applyFill="1" applyAlignment="1" applyProtection="1">
      <alignment horizontal="left" vertical="center" shrinkToFit="1"/>
      <protection locked="0"/>
    </xf>
    <xf numFmtId="0" fontId="9" fillId="0" borderId="0" xfId="0" applyFont="1" applyAlignment="1">
      <alignment horizontal="left" vertical="center"/>
    </xf>
    <xf numFmtId="0" fontId="40" fillId="2" borderId="0" xfId="0" applyFont="1" applyFill="1" applyAlignment="1" applyProtection="1">
      <alignment horizontal="left" vertical="top" wrapText="1"/>
      <protection locked="0"/>
    </xf>
    <xf numFmtId="0" fontId="40" fillId="2" borderId="0" xfId="0" applyFont="1" applyFill="1" applyAlignment="1" applyProtection="1">
      <alignment horizontal="left" vertical="center"/>
      <protection locked="0"/>
    </xf>
  </cellXfs>
  <cellStyles count="6">
    <cellStyle name="ハイパーリンク" xfId="3" builtinId="8"/>
    <cellStyle name="桁区切り" xfId="1" builtinId="6"/>
    <cellStyle name="桁区切り 2" xfId="2" xr:uid="{00000000-0005-0000-0000-000002000000}"/>
    <cellStyle name="標準" xfId="0" builtinId="0"/>
    <cellStyle name="標準 2" xfId="4" xr:uid="{BEB6CDDA-A701-407E-AB96-531D82037A17}"/>
    <cellStyle name="標準 3" xfId="5" xr:uid="{8D8792E6-0F6B-4FEB-8766-FBE56A78BD7E}"/>
  </cellStyles>
  <dxfs count="1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theme="0" tint="-0.14996795556505021"/>
        </patternFill>
      </fill>
      <border>
        <left/>
        <right/>
        <bottom/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solid">
          <fgColor theme="0"/>
          <bgColor rgb="FFFFFF99"/>
        </patternFill>
      </fill>
    </dxf>
    <dxf>
      <fill>
        <patternFill>
          <bgColor theme="0" tint="-0.14996795556505021"/>
        </patternFill>
      </fill>
      <border>
        <left/>
        <right/>
        <bottom/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4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theme="1"/>
      </font>
      <fill>
        <patternFill>
          <bgColor theme="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194" formatCode="###,###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Medium9"/>
  <colors>
    <mruColors>
      <color rgb="FF1B04FA"/>
      <color rgb="FF0C0270"/>
      <color rgb="FFFEF4EC"/>
      <color rgb="FFFFFF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eetMetadata" Target="metadata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CheckBox" fmlaLink="$I$96" lockText="1" noThreeD="1"/>
</file>

<file path=xl/ctrlProps/ctrlProp11.xml><?xml version="1.0" encoding="utf-8"?>
<formControlPr xmlns="http://schemas.microsoft.com/office/spreadsheetml/2009/9/main" objectType="CheckBox" fmlaLink="$J$96" lockText="1" noThreeD="1"/>
</file>

<file path=xl/ctrlProps/ctrlProp12.xml><?xml version="1.0" encoding="utf-8"?>
<formControlPr xmlns="http://schemas.microsoft.com/office/spreadsheetml/2009/9/main" objectType="CheckBox" fmlaLink="$K$96" lockText="1" noThreeD="1"/>
</file>

<file path=xl/ctrlProps/ctrlProp13.xml><?xml version="1.0" encoding="utf-8"?>
<formControlPr xmlns="http://schemas.microsoft.com/office/spreadsheetml/2009/9/main" objectType="CheckBox" fmlaLink="$F$98" lockText="1" noThreeD="1"/>
</file>

<file path=xl/ctrlProps/ctrlProp14.xml><?xml version="1.0" encoding="utf-8"?>
<formControlPr xmlns="http://schemas.microsoft.com/office/spreadsheetml/2009/9/main" objectType="CheckBox" fmlaLink="$G$98" lockText="1" noThreeD="1"/>
</file>

<file path=xl/ctrlProps/ctrlProp15.xml><?xml version="1.0" encoding="utf-8"?>
<formControlPr xmlns="http://schemas.microsoft.com/office/spreadsheetml/2009/9/main" objectType="CheckBox" fmlaLink="$H$98" lockText="1" noThreeD="1"/>
</file>

<file path=xl/ctrlProps/ctrlProp16.xml><?xml version="1.0" encoding="utf-8"?>
<formControlPr xmlns="http://schemas.microsoft.com/office/spreadsheetml/2009/9/main" objectType="CheckBox" fmlaLink="$I$98" lockText="1" noThreeD="1"/>
</file>

<file path=xl/ctrlProps/ctrlProp17.xml><?xml version="1.0" encoding="utf-8"?>
<formControlPr xmlns="http://schemas.microsoft.com/office/spreadsheetml/2009/9/main" objectType="CheckBox" fmlaLink="$J$98" lockText="1" noThreeD="1"/>
</file>

<file path=xl/ctrlProps/ctrlProp18.xml><?xml version="1.0" encoding="utf-8"?>
<formControlPr xmlns="http://schemas.microsoft.com/office/spreadsheetml/2009/9/main" objectType="CheckBox" fmlaLink="$K$98" lockText="1" noThreeD="1"/>
</file>

<file path=xl/ctrlProps/ctrlProp19.xml><?xml version="1.0" encoding="utf-8"?>
<formControlPr xmlns="http://schemas.microsoft.com/office/spreadsheetml/2009/9/main" objectType="CheckBox" fmlaLink="$F$100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CheckBox" fmlaLink="$G$100" lockText="1" noThreeD="1"/>
</file>

<file path=xl/ctrlProps/ctrlProp21.xml><?xml version="1.0" encoding="utf-8"?>
<formControlPr xmlns="http://schemas.microsoft.com/office/spreadsheetml/2009/9/main" objectType="CheckBox" fmlaLink="$H$100" lockText="1" noThreeD="1"/>
</file>

<file path=xl/ctrlProps/ctrlProp22.xml><?xml version="1.0" encoding="utf-8"?>
<formControlPr xmlns="http://schemas.microsoft.com/office/spreadsheetml/2009/9/main" objectType="CheckBox" fmlaLink="$I$100" lockText="1" noThreeD="1"/>
</file>

<file path=xl/ctrlProps/ctrlProp23.xml><?xml version="1.0" encoding="utf-8"?>
<formControlPr xmlns="http://schemas.microsoft.com/office/spreadsheetml/2009/9/main" objectType="CheckBox" fmlaLink="$J$100" lockText="1" noThreeD="1"/>
</file>

<file path=xl/ctrlProps/ctrlProp24.xml><?xml version="1.0" encoding="utf-8"?>
<formControlPr xmlns="http://schemas.microsoft.com/office/spreadsheetml/2009/9/main" objectType="CheckBox" fmlaLink="$K$100" lockText="1" noThreeD="1"/>
</file>

<file path=xl/ctrlProps/ctrlProp25.xml><?xml version="1.0" encoding="utf-8"?>
<formControlPr xmlns="http://schemas.microsoft.com/office/spreadsheetml/2009/9/main" objectType="CheckBox" fmlaLink="$F$102" lockText="1" noThreeD="1"/>
</file>

<file path=xl/ctrlProps/ctrlProp26.xml><?xml version="1.0" encoding="utf-8"?>
<formControlPr xmlns="http://schemas.microsoft.com/office/spreadsheetml/2009/9/main" objectType="CheckBox" fmlaLink="$G$102" lockText="1" noThreeD="1"/>
</file>

<file path=xl/ctrlProps/ctrlProp27.xml><?xml version="1.0" encoding="utf-8"?>
<formControlPr xmlns="http://schemas.microsoft.com/office/spreadsheetml/2009/9/main" objectType="CheckBox" fmlaLink="$H$102" lockText="1" noThreeD="1"/>
</file>

<file path=xl/ctrlProps/ctrlProp28.xml><?xml version="1.0" encoding="utf-8"?>
<formControlPr xmlns="http://schemas.microsoft.com/office/spreadsheetml/2009/9/main" objectType="CheckBox" fmlaLink="$I$102" lockText="1" noThreeD="1"/>
</file>

<file path=xl/ctrlProps/ctrlProp29.xml><?xml version="1.0" encoding="utf-8"?>
<formControlPr xmlns="http://schemas.microsoft.com/office/spreadsheetml/2009/9/main" objectType="CheckBox" fmlaLink="$J$102" lockText="1" noThreeD="1"/>
</file>

<file path=xl/ctrlProps/ctrlProp3.xml><?xml version="1.0" encoding="utf-8"?>
<formControlPr xmlns="http://schemas.microsoft.com/office/spreadsheetml/2009/9/main" objectType="CheckBox" fmlaLink="$F$80" lockText="1" noThreeD="1"/>
</file>

<file path=xl/ctrlProps/ctrlProp30.xml><?xml version="1.0" encoding="utf-8"?>
<formControlPr xmlns="http://schemas.microsoft.com/office/spreadsheetml/2009/9/main" objectType="CheckBox" fmlaLink="$K$102" lockText="1" noThreeD="1"/>
</file>

<file path=xl/ctrlProps/ctrlProp31.xml><?xml version="1.0" encoding="utf-8"?>
<formControlPr xmlns="http://schemas.microsoft.com/office/spreadsheetml/2009/9/main" objectType="CheckBox" fmlaLink="$F$104" lockText="1" noThreeD="1"/>
</file>

<file path=xl/ctrlProps/ctrlProp32.xml><?xml version="1.0" encoding="utf-8"?>
<formControlPr xmlns="http://schemas.microsoft.com/office/spreadsheetml/2009/9/main" objectType="CheckBox" fmlaLink="$G$104" lockText="1" noThreeD="1"/>
</file>

<file path=xl/ctrlProps/ctrlProp33.xml><?xml version="1.0" encoding="utf-8"?>
<formControlPr xmlns="http://schemas.microsoft.com/office/spreadsheetml/2009/9/main" objectType="CheckBox" fmlaLink="$H$104" lockText="1" noThreeD="1"/>
</file>

<file path=xl/ctrlProps/ctrlProp34.xml><?xml version="1.0" encoding="utf-8"?>
<formControlPr xmlns="http://schemas.microsoft.com/office/spreadsheetml/2009/9/main" objectType="CheckBox" fmlaLink="$I$104" lockText="1" noThreeD="1"/>
</file>

<file path=xl/ctrlProps/ctrlProp35.xml><?xml version="1.0" encoding="utf-8"?>
<formControlPr xmlns="http://schemas.microsoft.com/office/spreadsheetml/2009/9/main" objectType="CheckBox" fmlaLink="$J$104" lockText="1" noThreeD="1"/>
</file>

<file path=xl/ctrlProps/ctrlProp36.xml><?xml version="1.0" encoding="utf-8"?>
<formControlPr xmlns="http://schemas.microsoft.com/office/spreadsheetml/2009/9/main" objectType="CheckBox" fmlaLink="$K$104" lockText="1" noThreeD="1"/>
</file>

<file path=xl/ctrlProps/ctrlProp37.xml><?xml version="1.0" encoding="utf-8"?>
<formControlPr xmlns="http://schemas.microsoft.com/office/spreadsheetml/2009/9/main" objectType="CheckBox" fmlaLink="$F$106" lockText="1" noThreeD="1"/>
</file>

<file path=xl/ctrlProps/ctrlProp38.xml><?xml version="1.0" encoding="utf-8"?>
<formControlPr xmlns="http://schemas.microsoft.com/office/spreadsheetml/2009/9/main" objectType="CheckBox" fmlaLink="$G$106" lockText="1" noThreeD="1"/>
</file>

<file path=xl/ctrlProps/ctrlProp39.xml><?xml version="1.0" encoding="utf-8"?>
<formControlPr xmlns="http://schemas.microsoft.com/office/spreadsheetml/2009/9/main" objectType="CheckBox" fmlaLink="$H$106" lockText="1" noThreeD="1"/>
</file>

<file path=xl/ctrlProps/ctrlProp4.xml><?xml version="1.0" encoding="utf-8"?>
<formControlPr xmlns="http://schemas.microsoft.com/office/spreadsheetml/2009/9/main" objectType="CheckBox" fmlaLink="$F$81" lockText="1" noThreeD="1"/>
</file>

<file path=xl/ctrlProps/ctrlProp40.xml><?xml version="1.0" encoding="utf-8"?>
<formControlPr xmlns="http://schemas.microsoft.com/office/spreadsheetml/2009/9/main" objectType="CheckBox" fmlaLink="$I$106" lockText="1" noThreeD="1"/>
</file>

<file path=xl/ctrlProps/ctrlProp41.xml><?xml version="1.0" encoding="utf-8"?>
<formControlPr xmlns="http://schemas.microsoft.com/office/spreadsheetml/2009/9/main" objectType="CheckBox" fmlaLink="$J$106" lockText="1" noThreeD="1"/>
</file>

<file path=xl/ctrlProps/ctrlProp42.xml><?xml version="1.0" encoding="utf-8"?>
<formControlPr xmlns="http://schemas.microsoft.com/office/spreadsheetml/2009/9/main" objectType="CheckBox" fmlaLink="$K$106" lockText="1" noThreeD="1"/>
</file>

<file path=xl/ctrlProps/ctrlProp43.xml><?xml version="1.0" encoding="utf-8"?>
<formControlPr xmlns="http://schemas.microsoft.com/office/spreadsheetml/2009/9/main" objectType="CheckBox" fmlaLink="$F$108" lockText="1" noThreeD="1"/>
</file>

<file path=xl/ctrlProps/ctrlProp44.xml><?xml version="1.0" encoding="utf-8"?>
<formControlPr xmlns="http://schemas.microsoft.com/office/spreadsheetml/2009/9/main" objectType="CheckBox" fmlaLink="$G$108" lockText="1" noThreeD="1"/>
</file>

<file path=xl/ctrlProps/ctrlProp45.xml><?xml version="1.0" encoding="utf-8"?>
<formControlPr xmlns="http://schemas.microsoft.com/office/spreadsheetml/2009/9/main" objectType="CheckBox" fmlaLink="$H$108" lockText="1" noThreeD="1"/>
</file>

<file path=xl/ctrlProps/ctrlProp46.xml><?xml version="1.0" encoding="utf-8"?>
<formControlPr xmlns="http://schemas.microsoft.com/office/spreadsheetml/2009/9/main" objectType="CheckBox" fmlaLink="$I$108" lockText="1" noThreeD="1"/>
</file>

<file path=xl/ctrlProps/ctrlProp47.xml><?xml version="1.0" encoding="utf-8"?>
<formControlPr xmlns="http://schemas.microsoft.com/office/spreadsheetml/2009/9/main" objectType="CheckBox" fmlaLink="$J$108" lockText="1" noThreeD="1"/>
</file>

<file path=xl/ctrlProps/ctrlProp48.xml><?xml version="1.0" encoding="utf-8"?>
<formControlPr xmlns="http://schemas.microsoft.com/office/spreadsheetml/2009/9/main" objectType="CheckBox" fmlaLink="$K$108" lockText="1" noThreeD="1"/>
</file>

<file path=xl/ctrlProps/ctrlProp49.xml><?xml version="1.0" encoding="utf-8"?>
<formControlPr xmlns="http://schemas.microsoft.com/office/spreadsheetml/2009/9/main" objectType="CheckBox" fmlaLink="$F$110" lockText="1" noThreeD="1"/>
</file>

<file path=xl/ctrlProps/ctrlProp5.xml><?xml version="1.0" encoding="utf-8"?>
<formControlPr xmlns="http://schemas.microsoft.com/office/spreadsheetml/2009/9/main" objectType="CheckBox" fmlaLink="$F$82" lockText="1" noThreeD="1"/>
</file>

<file path=xl/ctrlProps/ctrlProp50.xml><?xml version="1.0" encoding="utf-8"?>
<formControlPr xmlns="http://schemas.microsoft.com/office/spreadsheetml/2009/9/main" objectType="CheckBox" fmlaLink="$G$110" lockText="1" noThreeD="1"/>
</file>

<file path=xl/ctrlProps/ctrlProp51.xml><?xml version="1.0" encoding="utf-8"?>
<formControlPr xmlns="http://schemas.microsoft.com/office/spreadsheetml/2009/9/main" objectType="CheckBox" fmlaLink="$H$110" lockText="1" noThreeD="1"/>
</file>

<file path=xl/ctrlProps/ctrlProp52.xml><?xml version="1.0" encoding="utf-8"?>
<formControlPr xmlns="http://schemas.microsoft.com/office/spreadsheetml/2009/9/main" objectType="CheckBox" fmlaLink="$I$110" lockText="1" noThreeD="1"/>
</file>

<file path=xl/ctrlProps/ctrlProp53.xml><?xml version="1.0" encoding="utf-8"?>
<formControlPr xmlns="http://schemas.microsoft.com/office/spreadsheetml/2009/9/main" objectType="CheckBox" fmlaLink="$J$110" lockText="1" noThreeD="1"/>
</file>

<file path=xl/ctrlProps/ctrlProp54.xml><?xml version="1.0" encoding="utf-8"?>
<formControlPr xmlns="http://schemas.microsoft.com/office/spreadsheetml/2009/9/main" objectType="CheckBox" fmlaLink="$K$110" lockText="1" noThreeD="1"/>
</file>

<file path=xl/ctrlProps/ctrlProp55.xml><?xml version="1.0" encoding="utf-8"?>
<formControlPr xmlns="http://schemas.microsoft.com/office/spreadsheetml/2009/9/main" objectType="CheckBox" fmlaLink="$F$112" lockText="1" noThreeD="1"/>
</file>

<file path=xl/ctrlProps/ctrlProp56.xml><?xml version="1.0" encoding="utf-8"?>
<formControlPr xmlns="http://schemas.microsoft.com/office/spreadsheetml/2009/9/main" objectType="CheckBox" fmlaLink="$G$112" lockText="1" noThreeD="1"/>
</file>

<file path=xl/ctrlProps/ctrlProp57.xml><?xml version="1.0" encoding="utf-8"?>
<formControlPr xmlns="http://schemas.microsoft.com/office/spreadsheetml/2009/9/main" objectType="CheckBox" fmlaLink="$H$112" lockText="1" noThreeD="1"/>
</file>

<file path=xl/ctrlProps/ctrlProp58.xml><?xml version="1.0" encoding="utf-8"?>
<formControlPr xmlns="http://schemas.microsoft.com/office/spreadsheetml/2009/9/main" objectType="CheckBox" fmlaLink="$I$112" lockText="1" noThreeD="1"/>
</file>

<file path=xl/ctrlProps/ctrlProp59.xml><?xml version="1.0" encoding="utf-8"?>
<formControlPr xmlns="http://schemas.microsoft.com/office/spreadsheetml/2009/9/main" objectType="CheckBox" fmlaLink="$J$112" lockText="1" noThreeD="1"/>
</file>

<file path=xl/ctrlProps/ctrlProp6.xml><?xml version="1.0" encoding="utf-8"?>
<formControlPr xmlns="http://schemas.microsoft.com/office/spreadsheetml/2009/9/main" objectType="CheckBox" fmlaLink="$F$83" lockText="1" noThreeD="1"/>
</file>

<file path=xl/ctrlProps/ctrlProp60.xml><?xml version="1.0" encoding="utf-8"?>
<formControlPr xmlns="http://schemas.microsoft.com/office/spreadsheetml/2009/9/main" objectType="CheckBox" fmlaLink="$K$112" lockText="1" noThreeD="1"/>
</file>

<file path=xl/ctrlProps/ctrlProp61.xml><?xml version="1.0" encoding="utf-8"?>
<formControlPr xmlns="http://schemas.microsoft.com/office/spreadsheetml/2009/9/main" objectType="CheckBox" fmlaLink="$F$114" lockText="1" noThreeD="1"/>
</file>

<file path=xl/ctrlProps/ctrlProp62.xml><?xml version="1.0" encoding="utf-8"?>
<formControlPr xmlns="http://schemas.microsoft.com/office/spreadsheetml/2009/9/main" objectType="CheckBox" fmlaLink="$G$114" lockText="1" noThreeD="1"/>
</file>

<file path=xl/ctrlProps/ctrlProp63.xml><?xml version="1.0" encoding="utf-8"?>
<formControlPr xmlns="http://schemas.microsoft.com/office/spreadsheetml/2009/9/main" objectType="CheckBox" fmlaLink="$H$114" lockText="1" noThreeD="1"/>
</file>

<file path=xl/ctrlProps/ctrlProp64.xml><?xml version="1.0" encoding="utf-8"?>
<formControlPr xmlns="http://schemas.microsoft.com/office/spreadsheetml/2009/9/main" objectType="CheckBox" fmlaLink="$I$114" lockText="1" noThreeD="1"/>
</file>

<file path=xl/ctrlProps/ctrlProp65.xml><?xml version="1.0" encoding="utf-8"?>
<formControlPr xmlns="http://schemas.microsoft.com/office/spreadsheetml/2009/9/main" objectType="CheckBox" fmlaLink="$J$114" lockText="1" noThreeD="1"/>
</file>

<file path=xl/ctrlProps/ctrlProp66.xml><?xml version="1.0" encoding="utf-8"?>
<formControlPr xmlns="http://schemas.microsoft.com/office/spreadsheetml/2009/9/main" objectType="CheckBox" fmlaLink="$K$114" lockText="1" noThreeD="1"/>
</file>

<file path=xl/ctrlProps/ctrlProp67.xml><?xml version="1.0" encoding="utf-8"?>
<formControlPr xmlns="http://schemas.microsoft.com/office/spreadsheetml/2009/9/main" objectType="CheckBox" fmlaLink="$F$116" lockText="1" noThreeD="1"/>
</file>

<file path=xl/ctrlProps/ctrlProp68.xml><?xml version="1.0" encoding="utf-8"?>
<formControlPr xmlns="http://schemas.microsoft.com/office/spreadsheetml/2009/9/main" objectType="CheckBox" fmlaLink="$G$116" lockText="1" noThreeD="1"/>
</file>

<file path=xl/ctrlProps/ctrlProp69.xml><?xml version="1.0" encoding="utf-8"?>
<formControlPr xmlns="http://schemas.microsoft.com/office/spreadsheetml/2009/9/main" objectType="CheckBox" fmlaLink="$H$116" lockText="1" noThreeD="1"/>
</file>

<file path=xl/ctrlProps/ctrlProp7.xml><?xml version="1.0" encoding="utf-8"?>
<formControlPr xmlns="http://schemas.microsoft.com/office/spreadsheetml/2009/9/main" objectType="CheckBox" fmlaLink="$F$96" lockText="1" noThreeD="1"/>
</file>

<file path=xl/ctrlProps/ctrlProp70.xml><?xml version="1.0" encoding="utf-8"?>
<formControlPr xmlns="http://schemas.microsoft.com/office/spreadsheetml/2009/9/main" objectType="CheckBox" fmlaLink="$I$116" lockText="1" noThreeD="1"/>
</file>

<file path=xl/ctrlProps/ctrlProp71.xml><?xml version="1.0" encoding="utf-8"?>
<formControlPr xmlns="http://schemas.microsoft.com/office/spreadsheetml/2009/9/main" objectType="CheckBox" fmlaLink="$J$116" lockText="1" noThreeD="1"/>
</file>

<file path=xl/ctrlProps/ctrlProp72.xml><?xml version="1.0" encoding="utf-8"?>
<formControlPr xmlns="http://schemas.microsoft.com/office/spreadsheetml/2009/9/main" objectType="CheckBox" fmlaLink="$K$116" lockText="1" noThreeD="1"/>
</file>

<file path=xl/ctrlProps/ctrlProp73.xml><?xml version="1.0" encoding="utf-8"?>
<formControlPr xmlns="http://schemas.microsoft.com/office/spreadsheetml/2009/9/main" objectType="CheckBox" fmlaLink="$F$118" lockText="1" noThreeD="1"/>
</file>

<file path=xl/ctrlProps/ctrlProp74.xml><?xml version="1.0" encoding="utf-8"?>
<formControlPr xmlns="http://schemas.microsoft.com/office/spreadsheetml/2009/9/main" objectType="CheckBox" fmlaLink="$G$118" lockText="1" noThreeD="1"/>
</file>

<file path=xl/ctrlProps/ctrlProp75.xml><?xml version="1.0" encoding="utf-8"?>
<formControlPr xmlns="http://schemas.microsoft.com/office/spreadsheetml/2009/9/main" objectType="CheckBox" fmlaLink="$H$118" lockText="1" noThreeD="1"/>
</file>

<file path=xl/ctrlProps/ctrlProp76.xml><?xml version="1.0" encoding="utf-8"?>
<formControlPr xmlns="http://schemas.microsoft.com/office/spreadsheetml/2009/9/main" objectType="CheckBox" fmlaLink="$I$118" lockText="1" noThreeD="1"/>
</file>

<file path=xl/ctrlProps/ctrlProp77.xml><?xml version="1.0" encoding="utf-8"?>
<formControlPr xmlns="http://schemas.microsoft.com/office/spreadsheetml/2009/9/main" objectType="CheckBox" fmlaLink="$J$118" lockText="1" noThreeD="1"/>
</file>

<file path=xl/ctrlProps/ctrlProp78.xml><?xml version="1.0" encoding="utf-8"?>
<formControlPr xmlns="http://schemas.microsoft.com/office/spreadsheetml/2009/9/main" objectType="CheckBox" fmlaLink="$K$118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CheckBox" fmlaLink="$G$96" lockText="1" noThreeD="1"/>
</file>

<file path=xl/ctrlProps/ctrlProp80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CheckBox" fmlaLink="$H$96" lockText="1" noThreeD="1"/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7890</xdr:colOff>
      <xdr:row>4</xdr:row>
      <xdr:rowOff>22926</xdr:rowOff>
    </xdr:from>
    <xdr:to>
      <xdr:col>6</xdr:col>
      <xdr:colOff>34637</xdr:colOff>
      <xdr:row>46</xdr:row>
      <xdr:rowOff>152400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C47EA8A-47DD-408D-9177-57F0D0EF5E40}"/>
            </a:ext>
          </a:extLst>
        </xdr:cNvPr>
        <xdr:cNvSpPr/>
      </xdr:nvSpPr>
      <xdr:spPr>
        <a:xfrm>
          <a:off x="12123690" y="1127826"/>
          <a:ext cx="2046047" cy="2977127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6955065" y="446314"/>
          <a:ext cx="1641476" cy="294822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  <xdr:twoCellAnchor editAs="oneCell">
    <xdr:from>
      <xdr:col>0</xdr:col>
      <xdr:colOff>423634</xdr:colOff>
      <xdr:row>11</xdr:row>
      <xdr:rowOff>139699</xdr:rowOff>
    </xdr:from>
    <xdr:to>
      <xdr:col>1</xdr:col>
      <xdr:colOff>1965779</xdr:colOff>
      <xdr:row>13</xdr:row>
      <xdr:rowOff>4092</xdr:rowOff>
    </xdr:to>
    <xdr:pic>
      <xdr:nvPicPr>
        <xdr:cNvPr id="11" name="図 10" descr="おせんべい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634" y="7966528"/>
          <a:ext cx="2146302" cy="2161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384627</xdr:colOff>
      <xdr:row>5</xdr:row>
      <xdr:rowOff>43543</xdr:rowOff>
    </xdr:from>
    <xdr:to>
      <xdr:col>1</xdr:col>
      <xdr:colOff>2061936</xdr:colOff>
      <xdr:row>7</xdr:row>
      <xdr:rowOff>47824</xdr:rowOff>
    </xdr:to>
    <xdr:pic>
      <xdr:nvPicPr>
        <xdr:cNvPr id="12" name="図 11" descr="スナック菓子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627" y="2950029"/>
          <a:ext cx="2281466" cy="2301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9070</xdr:colOff>
      <xdr:row>9</xdr:row>
      <xdr:rowOff>124278</xdr:rowOff>
    </xdr:from>
    <xdr:to>
      <xdr:col>1</xdr:col>
      <xdr:colOff>1864178</xdr:colOff>
      <xdr:row>10</xdr:row>
      <xdr:rowOff>4792</xdr:rowOff>
    </xdr:to>
    <xdr:pic>
      <xdr:nvPicPr>
        <xdr:cNvPr id="13" name="図 12" descr="スナック菓子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227" y="5806621"/>
          <a:ext cx="1855108" cy="1861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598715</xdr:colOff>
      <xdr:row>2</xdr:row>
      <xdr:rowOff>296636</xdr:rowOff>
    </xdr:from>
    <xdr:to>
      <xdr:col>1</xdr:col>
      <xdr:colOff>2000249</xdr:colOff>
      <xdr:row>4</xdr:row>
      <xdr:rowOff>12465</xdr:rowOff>
    </xdr:to>
    <xdr:pic>
      <xdr:nvPicPr>
        <xdr:cNvPr id="16" name="図 15" descr="スナック菓子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15" y="742950"/>
          <a:ext cx="2005691" cy="2012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74839</xdr:colOff>
      <xdr:row>3</xdr:row>
      <xdr:rowOff>163285</xdr:rowOff>
    </xdr:from>
    <xdr:to>
      <xdr:col>14</xdr:col>
      <xdr:colOff>498023</xdr:colOff>
      <xdr:row>7</xdr:row>
      <xdr:rowOff>165553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/>
      </xdr:nvSpPr>
      <xdr:spPr>
        <a:xfrm>
          <a:off x="7422697" y="1115785"/>
          <a:ext cx="1647826" cy="764268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支払証憑類を貼付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147562</xdr:colOff>
      <xdr:row>1</xdr:row>
      <xdr:rowOff>125186</xdr:rowOff>
    </xdr:from>
    <xdr:to>
      <xdr:col>11</xdr:col>
      <xdr:colOff>581629</xdr:colOff>
      <xdr:row>3</xdr:row>
      <xdr:rowOff>4387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/>
      </xdr:nvSpPr>
      <xdr:spPr>
        <a:xfrm>
          <a:off x="6812039" y="367090"/>
          <a:ext cx="1655686" cy="363011"/>
        </a:xfrm>
        <a:prstGeom prst="wedgeRoundRectCallout">
          <a:avLst>
            <a:gd name="adj1" fmla="val -75389"/>
            <a:gd name="adj2" fmla="val -377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279097</xdr:colOff>
      <xdr:row>23</xdr:row>
      <xdr:rowOff>185815</xdr:rowOff>
    </xdr:from>
    <xdr:to>
      <xdr:col>12</xdr:col>
      <xdr:colOff>517524</xdr:colOff>
      <xdr:row>26</xdr:row>
      <xdr:rowOff>72573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/>
      </xdr:nvSpPr>
      <xdr:spPr>
        <a:xfrm>
          <a:off x="6943574" y="5265815"/>
          <a:ext cx="2070854" cy="612472"/>
        </a:xfrm>
        <a:prstGeom prst="wedgeRoundRectCallout">
          <a:avLst>
            <a:gd name="adj1" fmla="val -75928"/>
            <a:gd name="adj2" fmla="val -1732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計画変更する内容を記載</a:t>
          </a:r>
        </a:p>
      </xdr:txBody>
    </xdr:sp>
    <xdr:clientData/>
  </xdr:twoCellAnchor>
  <xdr:twoCellAnchor>
    <xdr:from>
      <xdr:col>9</xdr:col>
      <xdr:colOff>236764</xdr:colOff>
      <xdr:row>31</xdr:row>
      <xdr:rowOff>184758</xdr:rowOff>
    </xdr:from>
    <xdr:to>
      <xdr:col>12</xdr:col>
      <xdr:colOff>474284</xdr:colOff>
      <xdr:row>34</xdr:row>
      <xdr:rowOff>65014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/>
      </xdr:nvSpPr>
      <xdr:spPr>
        <a:xfrm>
          <a:off x="6901241" y="7199996"/>
          <a:ext cx="2069947" cy="605970"/>
        </a:xfrm>
        <a:prstGeom prst="wedgeRoundRectCallout">
          <a:avLst>
            <a:gd name="adj1" fmla="val -74757"/>
            <a:gd name="adj2" fmla="val -16267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計画変更の理由を記載</a:t>
          </a:r>
        </a:p>
      </xdr:txBody>
    </xdr:sp>
    <xdr:clientData/>
  </xdr:twoCellAnchor>
  <xdr:twoCellAnchor>
    <xdr:from>
      <xdr:col>9</xdr:col>
      <xdr:colOff>273503</xdr:colOff>
      <xdr:row>15</xdr:row>
      <xdr:rowOff>229809</xdr:rowOff>
    </xdr:from>
    <xdr:to>
      <xdr:col>12</xdr:col>
      <xdr:colOff>85271</xdr:colOff>
      <xdr:row>20</xdr:row>
      <xdr:rowOff>47926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/>
      </xdr:nvSpPr>
      <xdr:spPr>
        <a:xfrm>
          <a:off x="6937980" y="3616476"/>
          <a:ext cx="1644195" cy="785736"/>
        </a:xfrm>
        <a:prstGeom prst="wedgeRoundRectCallout">
          <a:avLst>
            <a:gd name="adj1" fmla="val -82877"/>
            <a:gd name="adj2" fmla="val -21700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381152</xdr:colOff>
      <xdr:row>1</xdr:row>
      <xdr:rowOff>119743</xdr:rowOff>
    </xdr:from>
    <xdr:to>
      <xdr:col>11</xdr:col>
      <xdr:colOff>416380</xdr:colOff>
      <xdr:row>3</xdr:row>
      <xdr:rowOff>3630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/>
      </xdr:nvSpPr>
      <xdr:spPr>
        <a:xfrm>
          <a:off x="6658581" y="361647"/>
          <a:ext cx="1643895" cy="367697"/>
        </a:xfrm>
        <a:prstGeom prst="wedgeRoundRectCallout">
          <a:avLst>
            <a:gd name="adj1" fmla="val -66775"/>
            <a:gd name="adj2" fmla="val -40313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申請日を入力</a:t>
          </a:r>
        </a:p>
      </xdr:txBody>
    </xdr:sp>
    <xdr:clientData/>
  </xdr:twoCellAnchor>
  <xdr:twoCellAnchor>
    <xdr:from>
      <xdr:col>9</xdr:col>
      <xdr:colOff>47625</xdr:colOff>
      <xdr:row>23</xdr:row>
      <xdr:rowOff>225578</xdr:rowOff>
    </xdr:from>
    <xdr:to>
      <xdr:col>12</xdr:col>
      <xdr:colOff>283331</xdr:colOff>
      <xdr:row>26</xdr:row>
      <xdr:rowOff>104928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SpPr/>
      </xdr:nvSpPr>
      <xdr:spPr>
        <a:xfrm>
          <a:off x="6712102" y="5305578"/>
          <a:ext cx="2068133" cy="605064"/>
        </a:xfrm>
        <a:prstGeom prst="wedgeRoundRectCallout">
          <a:avLst>
            <a:gd name="adj1" fmla="val -65691"/>
            <a:gd name="adj2" fmla="val -3219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中止（廃止）する内容を記載</a:t>
          </a:r>
        </a:p>
      </xdr:txBody>
    </xdr:sp>
    <xdr:clientData/>
  </xdr:twoCellAnchor>
  <xdr:twoCellAnchor>
    <xdr:from>
      <xdr:col>9</xdr:col>
      <xdr:colOff>123068</xdr:colOff>
      <xdr:row>16</xdr:row>
      <xdr:rowOff>11794</xdr:rowOff>
    </xdr:from>
    <xdr:to>
      <xdr:col>11</xdr:col>
      <xdr:colOff>547458</xdr:colOff>
      <xdr:row>20</xdr:row>
      <xdr:rowOff>67280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/>
      </xdr:nvSpPr>
      <xdr:spPr>
        <a:xfrm>
          <a:off x="6787545" y="3640365"/>
          <a:ext cx="1646009" cy="781201"/>
        </a:xfrm>
        <a:prstGeom prst="wedgeRoundRectCallout">
          <a:avLst>
            <a:gd name="adj1" fmla="val -73694"/>
            <a:gd name="adj2" fmla="val -3570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交付決定通知日と文書番号を入力</a:t>
          </a:r>
        </a:p>
      </xdr:txBody>
    </xdr:sp>
    <xdr:clientData/>
  </xdr:twoCellAnchor>
  <xdr:twoCellAnchor>
    <xdr:from>
      <xdr:col>9</xdr:col>
      <xdr:colOff>184753</xdr:colOff>
      <xdr:row>32</xdr:row>
      <xdr:rowOff>63197</xdr:rowOff>
    </xdr:from>
    <xdr:to>
      <xdr:col>12</xdr:col>
      <xdr:colOff>418343</xdr:colOff>
      <xdr:row>34</xdr:row>
      <xdr:rowOff>190045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0000000-0008-0000-1A00-000006000000}"/>
            </a:ext>
          </a:extLst>
        </xdr:cNvPr>
        <xdr:cNvSpPr/>
      </xdr:nvSpPr>
      <xdr:spPr>
        <a:xfrm>
          <a:off x="6849230" y="7320340"/>
          <a:ext cx="2066017" cy="610657"/>
        </a:xfrm>
        <a:prstGeom prst="wedgeRoundRectCallout">
          <a:avLst>
            <a:gd name="adj1" fmla="val -68904"/>
            <a:gd name="adj2" fmla="val -30174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中止（廃止）の期間を記載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472440</xdr:colOff>
          <xdr:row>119</xdr:row>
          <xdr:rowOff>0</xdr:rowOff>
        </xdr:from>
        <xdr:to>
          <xdr:col>7</xdr:col>
          <xdr:colOff>53340</xdr:colOff>
          <xdr:row>120</xdr:row>
          <xdr:rowOff>121920</xdr:rowOff>
        </xdr:to>
        <xdr:sp macro="" textlink="">
          <xdr:nvSpPr>
            <xdr:cNvPr id="52402" name="Group Box 178" hidden="1">
              <a:extLst>
                <a:ext uri="{63B3BB69-23CF-44E3-9099-C40C66FF867C}">
                  <a14:compatExt spid="_x0000_s52402"/>
                </a:ext>
                <a:ext uri="{FF2B5EF4-FFF2-40B4-BE49-F238E27FC236}">
                  <a16:creationId xmlns:a16="http://schemas.microsoft.com/office/drawing/2014/main" id="{00000000-0008-0000-0300-0000B2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449580</xdr:colOff>
          <xdr:row>119</xdr:row>
          <xdr:rowOff>0</xdr:rowOff>
        </xdr:from>
        <xdr:to>
          <xdr:col>7</xdr:col>
          <xdr:colOff>68580</xdr:colOff>
          <xdr:row>120</xdr:row>
          <xdr:rowOff>99060</xdr:rowOff>
        </xdr:to>
        <xdr:sp macro="" textlink="">
          <xdr:nvSpPr>
            <xdr:cNvPr id="52405" name="Group Box 181" hidden="1">
              <a:extLst>
                <a:ext uri="{63B3BB69-23CF-44E3-9099-C40C66FF867C}">
                  <a14:compatExt spid="_x0000_s52405"/>
                </a:ext>
                <a:ext uri="{FF2B5EF4-FFF2-40B4-BE49-F238E27FC236}">
                  <a16:creationId xmlns:a16="http://schemas.microsoft.com/office/drawing/2014/main" id="{00000000-0008-0000-0300-0000B5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22860</xdr:rowOff>
        </xdr:from>
        <xdr:to>
          <xdr:col>12</xdr:col>
          <xdr:colOff>655320</xdr:colOff>
          <xdr:row>80</xdr:row>
          <xdr:rowOff>15240</xdr:rowOff>
        </xdr:to>
        <xdr:sp macro="" textlink="">
          <xdr:nvSpPr>
            <xdr:cNvPr id="52566" name="Check Box 342" hidden="1">
              <a:extLst>
                <a:ext uri="{63B3BB69-23CF-44E3-9099-C40C66FF867C}">
                  <a14:compatExt spid="_x0000_s52566"/>
                </a:ext>
                <a:ext uri="{FF2B5EF4-FFF2-40B4-BE49-F238E27FC236}">
                  <a16:creationId xmlns:a16="http://schemas.microsoft.com/office/drawing/2014/main" id="{00000000-0008-0000-0300-00005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（１）　補助事業の申請、実績報告はそれぞれ交付要綱に定められた期限を遵守します。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7620</xdr:rowOff>
        </xdr:from>
        <xdr:to>
          <xdr:col>12</xdr:col>
          <xdr:colOff>655320</xdr:colOff>
          <xdr:row>81</xdr:row>
          <xdr:rowOff>0</xdr:rowOff>
        </xdr:to>
        <xdr:sp macro="" textlink="">
          <xdr:nvSpPr>
            <xdr:cNvPr id="52567" name="Check Box 343" hidden="1">
              <a:extLst>
                <a:ext uri="{63B3BB69-23CF-44E3-9099-C40C66FF867C}">
                  <a14:compatExt spid="_x0000_s52567"/>
                </a:ext>
                <a:ext uri="{FF2B5EF4-FFF2-40B4-BE49-F238E27FC236}">
                  <a16:creationId xmlns:a16="http://schemas.microsoft.com/office/drawing/2014/main" id="{00000000-0008-0000-0300-00005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（２）　経費の支払は銀行振込を原則とし、現金払や相殺による支払いは行いません。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0</xdr:rowOff>
        </xdr:from>
        <xdr:to>
          <xdr:col>12</xdr:col>
          <xdr:colOff>655320</xdr:colOff>
          <xdr:row>82</xdr:row>
          <xdr:rowOff>0</xdr:rowOff>
        </xdr:to>
        <xdr:sp macro="" textlink="">
          <xdr:nvSpPr>
            <xdr:cNvPr id="52568" name="Check Box 344" hidden="1">
              <a:extLst>
                <a:ext uri="{63B3BB69-23CF-44E3-9099-C40C66FF867C}">
                  <a14:compatExt spid="_x0000_s52568"/>
                </a:ext>
                <a:ext uri="{FF2B5EF4-FFF2-40B4-BE49-F238E27FC236}">
                  <a16:creationId xmlns:a16="http://schemas.microsoft.com/office/drawing/2014/main" id="{00000000-0008-0000-0300-00005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（３）　補助事業に係る支払は申請事業毎に行い、他の申請や支払とは混在しません。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82</xdr:row>
          <xdr:rowOff>0</xdr:rowOff>
        </xdr:from>
        <xdr:to>
          <xdr:col>12</xdr:col>
          <xdr:colOff>655320</xdr:colOff>
          <xdr:row>83</xdr:row>
          <xdr:rowOff>0</xdr:rowOff>
        </xdr:to>
        <xdr:sp macro="" textlink="">
          <xdr:nvSpPr>
            <xdr:cNvPr id="52569" name="Check Box 345" hidden="1">
              <a:extLst>
                <a:ext uri="{63B3BB69-23CF-44E3-9099-C40C66FF867C}">
                  <a14:compatExt spid="_x0000_s52569"/>
                </a:ext>
                <a:ext uri="{FF2B5EF4-FFF2-40B4-BE49-F238E27FC236}">
                  <a16:creationId xmlns:a16="http://schemas.microsoft.com/office/drawing/2014/main" id="{00000000-0008-0000-0300-00005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　　　　　（４）　本事業やその他海外販路拡大に関する情報等に関するメールマガジン受け取り。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95</xdr:row>
          <xdr:rowOff>0</xdr:rowOff>
        </xdr:from>
        <xdr:to>
          <xdr:col>5</xdr:col>
          <xdr:colOff>838200</xdr:colOff>
          <xdr:row>95</xdr:row>
          <xdr:rowOff>251460</xdr:rowOff>
        </xdr:to>
        <xdr:sp macro="" textlink="">
          <xdr:nvSpPr>
            <xdr:cNvPr id="52570" name="Check Box 346" hidden="1">
              <a:extLst>
                <a:ext uri="{63B3BB69-23CF-44E3-9099-C40C66FF867C}">
                  <a14:compatExt spid="_x0000_s52570"/>
                </a:ext>
                <a:ext uri="{FF2B5EF4-FFF2-40B4-BE49-F238E27FC236}">
                  <a16:creationId xmlns:a16="http://schemas.microsoft.com/office/drawing/2014/main" id="{00000000-0008-0000-0300-00005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95</xdr:row>
          <xdr:rowOff>0</xdr:rowOff>
        </xdr:from>
        <xdr:to>
          <xdr:col>6</xdr:col>
          <xdr:colOff>868680</xdr:colOff>
          <xdr:row>95</xdr:row>
          <xdr:rowOff>251460</xdr:rowOff>
        </xdr:to>
        <xdr:sp macro="" textlink="">
          <xdr:nvSpPr>
            <xdr:cNvPr id="52571" name="Check Box 347" hidden="1">
              <a:extLst>
                <a:ext uri="{63B3BB69-23CF-44E3-9099-C40C66FF867C}">
                  <a14:compatExt spid="_x0000_s52571"/>
                </a:ext>
                <a:ext uri="{FF2B5EF4-FFF2-40B4-BE49-F238E27FC236}">
                  <a16:creationId xmlns:a16="http://schemas.microsoft.com/office/drawing/2014/main" id="{00000000-0008-0000-0300-00005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95</xdr:row>
          <xdr:rowOff>0</xdr:rowOff>
        </xdr:from>
        <xdr:to>
          <xdr:col>7</xdr:col>
          <xdr:colOff>868680</xdr:colOff>
          <xdr:row>95</xdr:row>
          <xdr:rowOff>251460</xdr:rowOff>
        </xdr:to>
        <xdr:sp macro="" textlink="">
          <xdr:nvSpPr>
            <xdr:cNvPr id="52572" name="Check Box 348" hidden="1">
              <a:extLst>
                <a:ext uri="{63B3BB69-23CF-44E3-9099-C40C66FF867C}">
                  <a14:compatExt spid="_x0000_s52572"/>
                </a:ext>
                <a:ext uri="{FF2B5EF4-FFF2-40B4-BE49-F238E27FC236}">
                  <a16:creationId xmlns:a16="http://schemas.microsoft.com/office/drawing/2014/main" id="{00000000-0008-0000-0300-00005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95</xdr:row>
          <xdr:rowOff>0</xdr:rowOff>
        </xdr:from>
        <xdr:to>
          <xdr:col>8</xdr:col>
          <xdr:colOff>868680</xdr:colOff>
          <xdr:row>95</xdr:row>
          <xdr:rowOff>251460</xdr:rowOff>
        </xdr:to>
        <xdr:sp macro="" textlink="">
          <xdr:nvSpPr>
            <xdr:cNvPr id="52573" name="Check Box 349" hidden="1">
              <a:extLst>
                <a:ext uri="{63B3BB69-23CF-44E3-9099-C40C66FF867C}">
                  <a14:compatExt spid="_x0000_s52573"/>
                </a:ext>
                <a:ext uri="{FF2B5EF4-FFF2-40B4-BE49-F238E27FC236}">
                  <a16:creationId xmlns:a16="http://schemas.microsoft.com/office/drawing/2014/main" id="{00000000-0008-0000-0300-00005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95</xdr:row>
          <xdr:rowOff>0</xdr:rowOff>
        </xdr:from>
        <xdr:to>
          <xdr:col>9</xdr:col>
          <xdr:colOff>868680</xdr:colOff>
          <xdr:row>95</xdr:row>
          <xdr:rowOff>251460</xdr:rowOff>
        </xdr:to>
        <xdr:sp macro="" textlink="">
          <xdr:nvSpPr>
            <xdr:cNvPr id="52574" name="Check Box 350" hidden="1">
              <a:extLst>
                <a:ext uri="{63B3BB69-23CF-44E3-9099-C40C66FF867C}">
                  <a14:compatExt spid="_x0000_s52574"/>
                </a:ext>
                <a:ext uri="{FF2B5EF4-FFF2-40B4-BE49-F238E27FC236}">
                  <a16:creationId xmlns:a16="http://schemas.microsoft.com/office/drawing/2014/main" id="{00000000-0008-0000-0300-00005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95</xdr:row>
          <xdr:rowOff>0</xdr:rowOff>
        </xdr:from>
        <xdr:to>
          <xdr:col>10</xdr:col>
          <xdr:colOff>868680</xdr:colOff>
          <xdr:row>95</xdr:row>
          <xdr:rowOff>251460</xdr:rowOff>
        </xdr:to>
        <xdr:sp macro="" textlink="">
          <xdr:nvSpPr>
            <xdr:cNvPr id="52575" name="Check Box 351" hidden="1">
              <a:extLst>
                <a:ext uri="{63B3BB69-23CF-44E3-9099-C40C66FF867C}">
                  <a14:compatExt spid="_x0000_s52575"/>
                </a:ext>
                <a:ext uri="{FF2B5EF4-FFF2-40B4-BE49-F238E27FC236}">
                  <a16:creationId xmlns:a16="http://schemas.microsoft.com/office/drawing/2014/main" id="{00000000-0008-0000-0300-00005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97</xdr:row>
          <xdr:rowOff>15240</xdr:rowOff>
        </xdr:from>
        <xdr:to>
          <xdr:col>5</xdr:col>
          <xdr:colOff>838200</xdr:colOff>
          <xdr:row>98</xdr:row>
          <xdr:rowOff>0</xdr:rowOff>
        </xdr:to>
        <xdr:sp macro="" textlink="">
          <xdr:nvSpPr>
            <xdr:cNvPr id="52576" name="Check Box 352" hidden="1">
              <a:extLst>
                <a:ext uri="{63B3BB69-23CF-44E3-9099-C40C66FF867C}">
                  <a14:compatExt spid="_x0000_s52576"/>
                </a:ext>
                <a:ext uri="{FF2B5EF4-FFF2-40B4-BE49-F238E27FC236}">
                  <a16:creationId xmlns:a16="http://schemas.microsoft.com/office/drawing/2014/main" id="{00000000-0008-0000-0300-00006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97</xdr:row>
          <xdr:rowOff>15240</xdr:rowOff>
        </xdr:from>
        <xdr:to>
          <xdr:col>6</xdr:col>
          <xdr:colOff>868680</xdr:colOff>
          <xdr:row>98</xdr:row>
          <xdr:rowOff>0</xdr:rowOff>
        </xdr:to>
        <xdr:sp macro="" textlink="">
          <xdr:nvSpPr>
            <xdr:cNvPr id="52577" name="Check Box 353" hidden="1">
              <a:extLst>
                <a:ext uri="{63B3BB69-23CF-44E3-9099-C40C66FF867C}">
                  <a14:compatExt spid="_x0000_s52577"/>
                </a:ext>
                <a:ext uri="{FF2B5EF4-FFF2-40B4-BE49-F238E27FC236}">
                  <a16:creationId xmlns:a16="http://schemas.microsoft.com/office/drawing/2014/main" id="{00000000-0008-0000-0300-00006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97</xdr:row>
          <xdr:rowOff>15240</xdr:rowOff>
        </xdr:from>
        <xdr:to>
          <xdr:col>7</xdr:col>
          <xdr:colOff>868680</xdr:colOff>
          <xdr:row>98</xdr:row>
          <xdr:rowOff>0</xdr:rowOff>
        </xdr:to>
        <xdr:sp macro="" textlink="">
          <xdr:nvSpPr>
            <xdr:cNvPr id="52578" name="Check Box 354" hidden="1">
              <a:extLst>
                <a:ext uri="{63B3BB69-23CF-44E3-9099-C40C66FF867C}">
                  <a14:compatExt spid="_x0000_s52578"/>
                </a:ext>
                <a:ext uri="{FF2B5EF4-FFF2-40B4-BE49-F238E27FC236}">
                  <a16:creationId xmlns:a16="http://schemas.microsoft.com/office/drawing/2014/main" id="{00000000-0008-0000-0300-00006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97</xdr:row>
          <xdr:rowOff>15240</xdr:rowOff>
        </xdr:from>
        <xdr:to>
          <xdr:col>8</xdr:col>
          <xdr:colOff>868680</xdr:colOff>
          <xdr:row>98</xdr:row>
          <xdr:rowOff>0</xdr:rowOff>
        </xdr:to>
        <xdr:sp macro="" textlink="">
          <xdr:nvSpPr>
            <xdr:cNvPr id="52579" name="Check Box 355" hidden="1">
              <a:extLst>
                <a:ext uri="{63B3BB69-23CF-44E3-9099-C40C66FF867C}">
                  <a14:compatExt spid="_x0000_s52579"/>
                </a:ext>
                <a:ext uri="{FF2B5EF4-FFF2-40B4-BE49-F238E27FC236}">
                  <a16:creationId xmlns:a16="http://schemas.microsoft.com/office/drawing/2014/main" id="{00000000-0008-0000-0300-00006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97</xdr:row>
          <xdr:rowOff>15240</xdr:rowOff>
        </xdr:from>
        <xdr:to>
          <xdr:col>9</xdr:col>
          <xdr:colOff>868680</xdr:colOff>
          <xdr:row>98</xdr:row>
          <xdr:rowOff>0</xdr:rowOff>
        </xdr:to>
        <xdr:sp macro="" textlink="">
          <xdr:nvSpPr>
            <xdr:cNvPr id="52580" name="Check Box 356" hidden="1">
              <a:extLst>
                <a:ext uri="{63B3BB69-23CF-44E3-9099-C40C66FF867C}">
                  <a14:compatExt spid="_x0000_s52580"/>
                </a:ext>
                <a:ext uri="{FF2B5EF4-FFF2-40B4-BE49-F238E27FC236}">
                  <a16:creationId xmlns:a16="http://schemas.microsoft.com/office/drawing/2014/main" id="{00000000-0008-0000-0300-00006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97</xdr:row>
          <xdr:rowOff>15240</xdr:rowOff>
        </xdr:from>
        <xdr:to>
          <xdr:col>10</xdr:col>
          <xdr:colOff>868680</xdr:colOff>
          <xdr:row>98</xdr:row>
          <xdr:rowOff>0</xdr:rowOff>
        </xdr:to>
        <xdr:sp macro="" textlink="">
          <xdr:nvSpPr>
            <xdr:cNvPr id="52581" name="Check Box 357" hidden="1">
              <a:extLst>
                <a:ext uri="{63B3BB69-23CF-44E3-9099-C40C66FF867C}">
                  <a14:compatExt spid="_x0000_s52581"/>
                </a:ext>
                <a:ext uri="{FF2B5EF4-FFF2-40B4-BE49-F238E27FC236}">
                  <a16:creationId xmlns:a16="http://schemas.microsoft.com/office/drawing/2014/main" id="{00000000-0008-0000-0300-00006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99</xdr:row>
          <xdr:rowOff>22860</xdr:rowOff>
        </xdr:from>
        <xdr:to>
          <xdr:col>5</xdr:col>
          <xdr:colOff>838200</xdr:colOff>
          <xdr:row>100</xdr:row>
          <xdr:rowOff>0</xdr:rowOff>
        </xdr:to>
        <xdr:sp macro="" textlink="">
          <xdr:nvSpPr>
            <xdr:cNvPr id="52582" name="Check Box 358" hidden="1">
              <a:extLst>
                <a:ext uri="{63B3BB69-23CF-44E3-9099-C40C66FF867C}">
                  <a14:compatExt spid="_x0000_s52582"/>
                </a:ext>
                <a:ext uri="{FF2B5EF4-FFF2-40B4-BE49-F238E27FC236}">
                  <a16:creationId xmlns:a16="http://schemas.microsoft.com/office/drawing/2014/main" id="{00000000-0008-0000-0300-00006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99</xdr:row>
          <xdr:rowOff>22860</xdr:rowOff>
        </xdr:from>
        <xdr:to>
          <xdr:col>6</xdr:col>
          <xdr:colOff>861060</xdr:colOff>
          <xdr:row>100</xdr:row>
          <xdr:rowOff>0</xdr:rowOff>
        </xdr:to>
        <xdr:sp macro="" textlink="">
          <xdr:nvSpPr>
            <xdr:cNvPr id="52583" name="Check Box 359" hidden="1">
              <a:extLst>
                <a:ext uri="{63B3BB69-23CF-44E3-9099-C40C66FF867C}">
                  <a14:compatExt spid="_x0000_s52583"/>
                </a:ext>
                <a:ext uri="{FF2B5EF4-FFF2-40B4-BE49-F238E27FC236}">
                  <a16:creationId xmlns:a16="http://schemas.microsoft.com/office/drawing/2014/main" id="{00000000-0008-0000-0300-00006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99</xdr:row>
          <xdr:rowOff>22860</xdr:rowOff>
        </xdr:from>
        <xdr:to>
          <xdr:col>7</xdr:col>
          <xdr:colOff>861060</xdr:colOff>
          <xdr:row>100</xdr:row>
          <xdr:rowOff>0</xdr:rowOff>
        </xdr:to>
        <xdr:sp macro="" textlink="">
          <xdr:nvSpPr>
            <xdr:cNvPr id="52584" name="Check Box 360" hidden="1">
              <a:extLst>
                <a:ext uri="{63B3BB69-23CF-44E3-9099-C40C66FF867C}">
                  <a14:compatExt spid="_x0000_s52584"/>
                </a:ext>
                <a:ext uri="{FF2B5EF4-FFF2-40B4-BE49-F238E27FC236}">
                  <a16:creationId xmlns:a16="http://schemas.microsoft.com/office/drawing/2014/main" id="{00000000-0008-0000-0300-00006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99</xdr:row>
          <xdr:rowOff>22860</xdr:rowOff>
        </xdr:from>
        <xdr:to>
          <xdr:col>8</xdr:col>
          <xdr:colOff>861060</xdr:colOff>
          <xdr:row>100</xdr:row>
          <xdr:rowOff>0</xdr:rowOff>
        </xdr:to>
        <xdr:sp macro="" textlink="">
          <xdr:nvSpPr>
            <xdr:cNvPr id="52585" name="Check Box 361" hidden="1">
              <a:extLst>
                <a:ext uri="{63B3BB69-23CF-44E3-9099-C40C66FF867C}">
                  <a14:compatExt spid="_x0000_s52585"/>
                </a:ext>
                <a:ext uri="{FF2B5EF4-FFF2-40B4-BE49-F238E27FC236}">
                  <a16:creationId xmlns:a16="http://schemas.microsoft.com/office/drawing/2014/main" id="{00000000-0008-0000-0300-00006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99</xdr:row>
          <xdr:rowOff>22860</xdr:rowOff>
        </xdr:from>
        <xdr:to>
          <xdr:col>9</xdr:col>
          <xdr:colOff>868680</xdr:colOff>
          <xdr:row>100</xdr:row>
          <xdr:rowOff>0</xdr:rowOff>
        </xdr:to>
        <xdr:sp macro="" textlink="">
          <xdr:nvSpPr>
            <xdr:cNvPr id="52586" name="Check Box 362" hidden="1">
              <a:extLst>
                <a:ext uri="{63B3BB69-23CF-44E3-9099-C40C66FF867C}">
                  <a14:compatExt spid="_x0000_s52586"/>
                </a:ext>
                <a:ext uri="{FF2B5EF4-FFF2-40B4-BE49-F238E27FC236}">
                  <a16:creationId xmlns:a16="http://schemas.microsoft.com/office/drawing/2014/main" id="{00000000-0008-0000-0300-00006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99</xdr:row>
          <xdr:rowOff>22860</xdr:rowOff>
        </xdr:from>
        <xdr:to>
          <xdr:col>10</xdr:col>
          <xdr:colOff>868680</xdr:colOff>
          <xdr:row>100</xdr:row>
          <xdr:rowOff>0</xdr:rowOff>
        </xdr:to>
        <xdr:sp macro="" textlink="">
          <xdr:nvSpPr>
            <xdr:cNvPr id="52587" name="Check Box 363" hidden="1">
              <a:extLst>
                <a:ext uri="{63B3BB69-23CF-44E3-9099-C40C66FF867C}">
                  <a14:compatExt spid="_x0000_s52587"/>
                </a:ext>
                <a:ext uri="{FF2B5EF4-FFF2-40B4-BE49-F238E27FC236}">
                  <a16:creationId xmlns:a16="http://schemas.microsoft.com/office/drawing/2014/main" id="{00000000-0008-0000-0300-00006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101</xdr:row>
          <xdr:rowOff>0</xdr:rowOff>
        </xdr:from>
        <xdr:to>
          <xdr:col>5</xdr:col>
          <xdr:colOff>838200</xdr:colOff>
          <xdr:row>102</xdr:row>
          <xdr:rowOff>0</xdr:rowOff>
        </xdr:to>
        <xdr:sp macro="" textlink="">
          <xdr:nvSpPr>
            <xdr:cNvPr id="52588" name="Check Box 364" hidden="1">
              <a:extLst>
                <a:ext uri="{63B3BB69-23CF-44E3-9099-C40C66FF867C}">
                  <a14:compatExt spid="_x0000_s52588"/>
                </a:ext>
                <a:ext uri="{FF2B5EF4-FFF2-40B4-BE49-F238E27FC236}">
                  <a16:creationId xmlns:a16="http://schemas.microsoft.com/office/drawing/2014/main" id="{00000000-0008-0000-0300-00006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101</xdr:row>
          <xdr:rowOff>0</xdr:rowOff>
        </xdr:from>
        <xdr:to>
          <xdr:col>6</xdr:col>
          <xdr:colOff>868680</xdr:colOff>
          <xdr:row>102</xdr:row>
          <xdr:rowOff>0</xdr:rowOff>
        </xdr:to>
        <xdr:sp macro="" textlink="">
          <xdr:nvSpPr>
            <xdr:cNvPr id="52589" name="Check Box 365" hidden="1">
              <a:extLst>
                <a:ext uri="{63B3BB69-23CF-44E3-9099-C40C66FF867C}">
                  <a14:compatExt spid="_x0000_s52589"/>
                </a:ext>
                <a:ext uri="{FF2B5EF4-FFF2-40B4-BE49-F238E27FC236}">
                  <a16:creationId xmlns:a16="http://schemas.microsoft.com/office/drawing/2014/main" id="{00000000-0008-0000-0300-00006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101</xdr:row>
          <xdr:rowOff>0</xdr:rowOff>
        </xdr:from>
        <xdr:to>
          <xdr:col>7</xdr:col>
          <xdr:colOff>868680</xdr:colOff>
          <xdr:row>102</xdr:row>
          <xdr:rowOff>0</xdr:rowOff>
        </xdr:to>
        <xdr:sp macro="" textlink="">
          <xdr:nvSpPr>
            <xdr:cNvPr id="52590" name="Check Box 366" hidden="1">
              <a:extLst>
                <a:ext uri="{63B3BB69-23CF-44E3-9099-C40C66FF867C}">
                  <a14:compatExt spid="_x0000_s52590"/>
                </a:ext>
                <a:ext uri="{FF2B5EF4-FFF2-40B4-BE49-F238E27FC236}">
                  <a16:creationId xmlns:a16="http://schemas.microsoft.com/office/drawing/2014/main" id="{00000000-0008-0000-0300-00006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101</xdr:row>
          <xdr:rowOff>0</xdr:rowOff>
        </xdr:from>
        <xdr:to>
          <xdr:col>8</xdr:col>
          <xdr:colOff>868680</xdr:colOff>
          <xdr:row>102</xdr:row>
          <xdr:rowOff>0</xdr:rowOff>
        </xdr:to>
        <xdr:sp macro="" textlink="">
          <xdr:nvSpPr>
            <xdr:cNvPr id="52591" name="Check Box 367" hidden="1">
              <a:extLst>
                <a:ext uri="{63B3BB69-23CF-44E3-9099-C40C66FF867C}">
                  <a14:compatExt spid="_x0000_s52591"/>
                </a:ext>
                <a:ext uri="{FF2B5EF4-FFF2-40B4-BE49-F238E27FC236}">
                  <a16:creationId xmlns:a16="http://schemas.microsoft.com/office/drawing/2014/main" id="{00000000-0008-0000-0300-00006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101</xdr:row>
          <xdr:rowOff>0</xdr:rowOff>
        </xdr:from>
        <xdr:to>
          <xdr:col>9</xdr:col>
          <xdr:colOff>868680</xdr:colOff>
          <xdr:row>102</xdr:row>
          <xdr:rowOff>0</xdr:rowOff>
        </xdr:to>
        <xdr:sp macro="" textlink="">
          <xdr:nvSpPr>
            <xdr:cNvPr id="52592" name="Check Box 368" hidden="1">
              <a:extLst>
                <a:ext uri="{63B3BB69-23CF-44E3-9099-C40C66FF867C}">
                  <a14:compatExt spid="_x0000_s52592"/>
                </a:ext>
                <a:ext uri="{FF2B5EF4-FFF2-40B4-BE49-F238E27FC236}">
                  <a16:creationId xmlns:a16="http://schemas.microsoft.com/office/drawing/2014/main" id="{00000000-0008-0000-0300-00007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101</xdr:row>
          <xdr:rowOff>0</xdr:rowOff>
        </xdr:from>
        <xdr:to>
          <xdr:col>10</xdr:col>
          <xdr:colOff>876300</xdr:colOff>
          <xdr:row>102</xdr:row>
          <xdr:rowOff>0</xdr:rowOff>
        </xdr:to>
        <xdr:sp macro="" textlink="">
          <xdr:nvSpPr>
            <xdr:cNvPr id="52593" name="Check Box 369" hidden="1">
              <a:extLst>
                <a:ext uri="{63B3BB69-23CF-44E3-9099-C40C66FF867C}">
                  <a14:compatExt spid="_x0000_s52593"/>
                </a:ext>
                <a:ext uri="{FF2B5EF4-FFF2-40B4-BE49-F238E27FC236}">
                  <a16:creationId xmlns:a16="http://schemas.microsoft.com/office/drawing/2014/main" id="{00000000-0008-0000-0300-00007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102</xdr:row>
          <xdr:rowOff>632460</xdr:rowOff>
        </xdr:from>
        <xdr:to>
          <xdr:col>5</xdr:col>
          <xdr:colOff>838200</xdr:colOff>
          <xdr:row>104</xdr:row>
          <xdr:rowOff>0</xdr:rowOff>
        </xdr:to>
        <xdr:sp macro="" textlink="">
          <xdr:nvSpPr>
            <xdr:cNvPr id="52594" name="Check Box 370" hidden="1">
              <a:extLst>
                <a:ext uri="{63B3BB69-23CF-44E3-9099-C40C66FF867C}">
                  <a14:compatExt spid="_x0000_s52594"/>
                </a:ext>
                <a:ext uri="{FF2B5EF4-FFF2-40B4-BE49-F238E27FC236}">
                  <a16:creationId xmlns:a16="http://schemas.microsoft.com/office/drawing/2014/main" id="{00000000-0008-0000-0300-00007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102</xdr:row>
          <xdr:rowOff>632460</xdr:rowOff>
        </xdr:from>
        <xdr:to>
          <xdr:col>6</xdr:col>
          <xdr:colOff>861060</xdr:colOff>
          <xdr:row>104</xdr:row>
          <xdr:rowOff>0</xdr:rowOff>
        </xdr:to>
        <xdr:sp macro="" textlink="">
          <xdr:nvSpPr>
            <xdr:cNvPr id="52595" name="Check Box 371" hidden="1">
              <a:extLst>
                <a:ext uri="{63B3BB69-23CF-44E3-9099-C40C66FF867C}">
                  <a14:compatExt spid="_x0000_s52595"/>
                </a:ext>
                <a:ext uri="{FF2B5EF4-FFF2-40B4-BE49-F238E27FC236}">
                  <a16:creationId xmlns:a16="http://schemas.microsoft.com/office/drawing/2014/main" id="{00000000-0008-0000-0300-00007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102</xdr:row>
          <xdr:rowOff>632460</xdr:rowOff>
        </xdr:from>
        <xdr:to>
          <xdr:col>7</xdr:col>
          <xdr:colOff>861060</xdr:colOff>
          <xdr:row>104</xdr:row>
          <xdr:rowOff>0</xdr:rowOff>
        </xdr:to>
        <xdr:sp macro="" textlink="">
          <xdr:nvSpPr>
            <xdr:cNvPr id="52596" name="Check Box 372" hidden="1">
              <a:extLst>
                <a:ext uri="{63B3BB69-23CF-44E3-9099-C40C66FF867C}">
                  <a14:compatExt spid="_x0000_s52596"/>
                </a:ext>
                <a:ext uri="{FF2B5EF4-FFF2-40B4-BE49-F238E27FC236}">
                  <a16:creationId xmlns:a16="http://schemas.microsoft.com/office/drawing/2014/main" id="{00000000-0008-0000-0300-00007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102</xdr:row>
          <xdr:rowOff>632460</xdr:rowOff>
        </xdr:from>
        <xdr:to>
          <xdr:col>8</xdr:col>
          <xdr:colOff>861060</xdr:colOff>
          <xdr:row>104</xdr:row>
          <xdr:rowOff>0</xdr:rowOff>
        </xdr:to>
        <xdr:sp macro="" textlink="">
          <xdr:nvSpPr>
            <xdr:cNvPr id="52597" name="Check Box 373" hidden="1">
              <a:extLst>
                <a:ext uri="{63B3BB69-23CF-44E3-9099-C40C66FF867C}">
                  <a14:compatExt spid="_x0000_s52597"/>
                </a:ext>
                <a:ext uri="{FF2B5EF4-FFF2-40B4-BE49-F238E27FC236}">
                  <a16:creationId xmlns:a16="http://schemas.microsoft.com/office/drawing/2014/main" id="{00000000-0008-0000-0300-00007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102</xdr:row>
          <xdr:rowOff>632460</xdr:rowOff>
        </xdr:from>
        <xdr:to>
          <xdr:col>9</xdr:col>
          <xdr:colOff>868680</xdr:colOff>
          <xdr:row>104</xdr:row>
          <xdr:rowOff>0</xdr:rowOff>
        </xdr:to>
        <xdr:sp macro="" textlink="">
          <xdr:nvSpPr>
            <xdr:cNvPr id="52598" name="Check Box 374" hidden="1">
              <a:extLst>
                <a:ext uri="{63B3BB69-23CF-44E3-9099-C40C66FF867C}">
                  <a14:compatExt spid="_x0000_s52598"/>
                </a:ext>
                <a:ext uri="{FF2B5EF4-FFF2-40B4-BE49-F238E27FC236}">
                  <a16:creationId xmlns:a16="http://schemas.microsoft.com/office/drawing/2014/main" id="{00000000-0008-0000-0300-00007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102</xdr:row>
          <xdr:rowOff>632460</xdr:rowOff>
        </xdr:from>
        <xdr:to>
          <xdr:col>10</xdr:col>
          <xdr:colOff>868680</xdr:colOff>
          <xdr:row>104</xdr:row>
          <xdr:rowOff>0</xdr:rowOff>
        </xdr:to>
        <xdr:sp macro="" textlink="">
          <xdr:nvSpPr>
            <xdr:cNvPr id="52599" name="Check Box 375" hidden="1">
              <a:extLst>
                <a:ext uri="{63B3BB69-23CF-44E3-9099-C40C66FF867C}">
                  <a14:compatExt spid="_x0000_s52599"/>
                </a:ext>
                <a:ext uri="{FF2B5EF4-FFF2-40B4-BE49-F238E27FC236}">
                  <a16:creationId xmlns:a16="http://schemas.microsoft.com/office/drawing/2014/main" id="{00000000-0008-0000-0300-00007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105</xdr:row>
          <xdr:rowOff>0</xdr:rowOff>
        </xdr:from>
        <xdr:to>
          <xdr:col>5</xdr:col>
          <xdr:colOff>838200</xdr:colOff>
          <xdr:row>106</xdr:row>
          <xdr:rowOff>0</xdr:rowOff>
        </xdr:to>
        <xdr:sp macro="" textlink="">
          <xdr:nvSpPr>
            <xdr:cNvPr id="52600" name="Check Box 376" hidden="1">
              <a:extLst>
                <a:ext uri="{63B3BB69-23CF-44E3-9099-C40C66FF867C}">
                  <a14:compatExt spid="_x0000_s52600"/>
                </a:ext>
                <a:ext uri="{FF2B5EF4-FFF2-40B4-BE49-F238E27FC236}">
                  <a16:creationId xmlns:a16="http://schemas.microsoft.com/office/drawing/2014/main" id="{00000000-0008-0000-0300-00007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105</xdr:row>
          <xdr:rowOff>0</xdr:rowOff>
        </xdr:from>
        <xdr:to>
          <xdr:col>6</xdr:col>
          <xdr:colOff>868680</xdr:colOff>
          <xdr:row>106</xdr:row>
          <xdr:rowOff>0</xdr:rowOff>
        </xdr:to>
        <xdr:sp macro="" textlink="">
          <xdr:nvSpPr>
            <xdr:cNvPr id="52601" name="Check Box 377" hidden="1">
              <a:extLst>
                <a:ext uri="{63B3BB69-23CF-44E3-9099-C40C66FF867C}">
                  <a14:compatExt spid="_x0000_s52601"/>
                </a:ext>
                <a:ext uri="{FF2B5EF4-FFF2-40B4-BE49-F238E27FC236}">
                  <a16:creationId xmlns:a16="http://schemas.microsoft.com/office/drawing/2014/main" id="{00000000-0008-0000-0300-00007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105</xdr:row>
          <xdr:rowOff>0</xdr:rowOff>
        </xdr:from>
        <xdr:to>
          <xdr:col>7</xdr:col>
          <xdr:colOff>868680</xdr:colOff>
          <xdr:row>106</xdr:row>
          <xdr:rowOff>0</xdr:rowOff>
        </xdr:to>
        <xdr:sp macro="" textlink="">
          <xdr:nvSpPr>
            <xdr:cNvPr id="52602" name="Check Box 378" hidden="1">
              <a:extLst>
                <a:ext uri="{63B3BB69-23CF-44E3-9099-C40C66FF867C}">
                  <a14:compatExt spid="_x0000_s52602"/>
                </a:ext>
                <a:ext uri="{FF2B5EF4-FFF2-40B4-BE49-F238E27FC236}">
                  <a16:creationId xmlns:a16="http://schemas.microsoft.com/office/drawing/2014/main" id="{00000000-0008-0000-0300-00007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105</xdr:row>
          <xdr:rowOff>0</xdr:rowOff>
        </xdr:from>
        <xdr:to>
          <xdr:col>8</xdr:col>
          <xdr:colOff>868680</xdr:colOff>
          <xdr:row>106</xdr:row>
          <xdr:rowOff>0</xdr:rowOff>
        </xdr:to>
        <xdr:sp macro="" textlink="">
          <xdr:nvSpPr>
            <xdr:cNvPr id="52603" name="Check Box 379" hidden="1">
              <a:extLst>
                <a:ext uri="{63B3BB69-23CF-44E3-9099-C40C66FF867C}">
                  <a14:compatExt spid="_x0000_s52603"/>
                </a:ext>
                <a:ext uri="{FF2B5EF4-FFF2-40B4-BE49-F238E27FC236}">
                  <a16:creationId xmlns:a16="http://schemas.microsoft.com/office/drawing/2014/main" id="{00000000-0008-0000-0300-00007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105</xdr:row>
          <xdr:rowOff>0</xdr:rowOff>
        </xdr:from>
        <xdr:to>
          <xdr:col>9</xdr:col>
          <xdr:colOff>868680</xdr:colOff>
          <xdr:row>106</xdr:row>
          <xdr:rowOff>0</xdr:rowOff>
        </xdr:to>
        <xdr:sp macro="" textlink="">
          <xdr:nvSpPr>
            <xdr:cNvPr id="52604" name="Check Box 380" hidden="1">
              <a:extLst>
                <a:ext uri="{63B3BB69-23CF-44E3-9099-C40C66FF867C}">
                  <a14:compatExt spid="_x0000_s52604"/>
                </a:ext>
                <a:ext uri="{FF2B5EF4-FFF2-40B4-BE49-F238E27FC236}">
                  <a16:creationId xmlns:a16="http://schemas.microsoft.com/office/drawing/2014/main" id="{00000000-0008-0000-0300-00007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105</xdr:row>
          <xdr:rowOff>0</xdr:rowOff>
        </xdr:from>
        <xdr:to>
          <xdr:col>10</xdr:col>
          <xdr:colOff>876300</xdr:colOff>
          <xdr:row>106</xdr:row>
          <xdr:rowOff>0</xdr:rowOff>
        </xdr:to>
        <xdr:sp macro="" textlink="">
          <xdr:nvSpPr>
            <xdr:cNvPr id="52605" name="Check Box 381" hidden="1">
              <a:extLst>
                <a:ext uri="{63B3BB69-23CF-44E3-9099-C40C66FF867C}">
                  <a14:compatExt spid="_x0000_s52605"/>
                </a:ext>
                <a:ext uri="{FF2B5EF4-FFF2-40B4-BE49-F238E27FC236}">
                  <a16:creationId xmlns:a16="http://schemas.microsoft.com/office/drawing/2014/main" id="{00000000-0008-0000-0300-00007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107</xdr:row>
          <xdr:rowOff>15240</xdr:rowOff>
        </xdr:from>
        <xdr:to>
          <xdr:col>5</xdr:col>
          <xdr:colOff>838200</xdr:colOff>
          <xdr:row>108</xdr:row>
          <xdr:rowOff>0</xdr:rowOff>
        </xdr:to>
        <xdr:sp macro="" textlink="">
          <xdr:nvSpPr>
            <xdr:cNvPr id="52606" name="Check Box 382" hidden="1">
              <a:extLst>
                <a:ext uri="{63B3BB69-23CF-44E3-9099-C40C66FF867C}">
                  <a14:compatExt spid="_x0000_s52606"/>
                </a:ext>
                <a:ext uri="{FF2B5EF4-FFF2-40B4-BE49-F238E27FC236}">
                  <a16:creationId xmlns:a16="http://schemas.microsoft.com/office/drawing/2014/main" id="{00000000-0008-0000-0300-00007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107</xdr:row>
          <xdr:rowOff>15240</xdr:rowOff>
        </xdr:from>
        <xdr:to>
          <xdr:col>6</xdr:col>
          <xdr:colOff>861060</xdr:colOff>
          <xdr:row>108</xdr:row>
          <xdr:rowOff>0</xdr:rowOff>
        </xdr:to>
        <xdr:sp macro="" textlink="">
          <xdr:nvSpPr>
            <xdr:cNvPr id="52607" name="Check Box 383" hidden="1">
              <a:extLst>
                <a:ext uri="{63B3BB69-23CF-44E3-9099-C40C66FF867C}">
                  <a14:compatExt spid="_x0000_s52607"/>
                </a:ext>
                <a:ext uri="{FF2B5EF4-FFF2-40B4-BE49-F238E27FC236}">
                  <a16:creationId xmlns:a16="http://schemas.microsoft.com/office/drawing/2014/main" id="{00000000-0008-0000-0300-00007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107</xdr:row>
          <xdr:rowOff>15240</xdr:rowOff>
        </xdr:from>
        <xdr:to>
          <xdr:col>7</xdr:col>
          <xdr:colOff>861060</xdr:colOff>
          <xdr:row>108</xdr:row>
          <xdr:rowOff>0</xdr:rowOff>
        </xdr:to>
        <xdr:sp macro="" textlink="">
          <xdr:nvSpPr>
            <xdr:cNvPr id="52608" name="Check Box 384" hidden="1">
              <a:extLst>
                <a:ext uri="{63B3BB69-23CF-44E3-9099-C40C66FF867C}">
                  <a14:compatExt spid="_x0000_s52608"/>
                </a:ext>
                <a:ext uri="{FF2B5EF4-FFF2-40B4-BE49-F238E27FC236}">
                  <a16:creationId xmlns:a16="http://schemas.microsoft.com/office/drawing/2014/main" id="{00000000-0008-0000-0300-00008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107</xdr:row>
          <xdr:rowOff>15240</xdr:rowOff>
        </xdr:from>
        <xdr:to>
          <xdr:col>8</xdr:col>
          <xdr:colOff>861060</xdr:colOff>
          <xdr:row>108</xdr:row>
          <xdr:rowOff>0</xdr:rowOff>
        </xdr:to>
        <xdr:sp macro="" textlink="">
          <xdr:nvSpPr>
            <xdr:cNvPr id="52609" name="Check Box 385" hidden="1">
              <a:extLst>
                <a:ext uri="{63B3BB69-23CF-44E3-9099-C40C66FF867C}">
                  <a14:compatExt spid="_x0000_s52609"/>
                </a:ext>
                <a:ext uri="{FF2B5EF4-FFF2-40B4-BE49-F238E27FC236}">
                  <a16:creationId xmlns:a16="http://schemas.microsoft.com/office/drawing/2014/main" id="{00000000-0008-0000-0300-00008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107</xdr:row>
          <xdr:rowOff>15240</xdr:rowOff>
        </xdr:from>
        <xdr:to>
          <xdr:col>9</xdr:col>
          <xdr:colOff>868680</xdr:colOff>
          <xdr:row>108</xdr:row>
          <xdr:rowOff>0</xdr:rowOff>
        </xdr:to>
        <xdr:sp macro="" textlink="">
          <xdr:nvSpPr>
            <xdr:cNvPr id="52610" name="Check Box 386" hidden="1">
              <a:extLst>
                <a:ext uri="{63B3BB69-23CF-44E3-9099-C40C66FF867C}">
                  <a14:compatExt spid="_x0000_s52610"/>
                </a:ext>
                <a:ext uri="{FF2B5EF4-FFF2-40B4-BE49-F238E27FC236}">
                  <a16:creationId xmlns:a16="http://schemas.microsoft.com/office/drawing/2014/main" id="{00000000-0008-0000-0300-00008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107</xdr:row>
          <xdr:rowOff>15240</xdr:rowOff>
        </xdr:from>
        <xdr:to>
          <xdr:col>10</xdr:col>
          <xdr:colOff>868680</xdr:colOff>
          <xdr:row>108</xdr:row>
          <xdr:rowOff>0</xdr:rowOff>
        </xdr:to>
        <xdr:sp macro="" textlink="">
          <xdr:nvSpPr>
            <xdr:cNvPr id="52611" name="Check Box 387" hidden="1">
              <a:extLst>
                <a:ext uri="{63B3BB69-23CF-44E3-9099-C40C66FF867C}">
                  <a14:compatExt spid="_x0000_s52611"/>
                </a:ext>
                <a:ext uri="{FF2B5EF4-FFF2-40B4-BE49-F238E27FC236}">
                  <a16:creationId xmlns:a16="http://schemas.microsoft.com/office/drawing/2014/main" id="{00000000-0008-0000-0300-00008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109</xdr:row>
          <xdr:rowOff>22860</xdr:rowOff>
        </xdr:from>
        <xdr:to>
          <xdr:col>5</xdr:col>
          <xdr:colOff>838200</xdr:colOff>
          <xdr:row>110</xdr:row>
          <xdr:rowOff>0</xdr:rowOff>
        </xdr:to>
        <xdr:sp macro="" textlink="">
          <xdr:nvSpPr>
            <xdr:cNvPr id="52612" name="Check Box 388" hidden="1">
              <a:extLst>
                <a:ext uri="{63B3BB69-23CF-44E3-9099-C40C66FF867C}">
                  <a14:compatExt spid="_x0000_s52612"/>
                </a:ext>
                <a:ext uri="{FF2B5EF4-FFF2-40B4-BE49-F238E27FC236}">
                  <a16:creationId xmlns:a16="http://schemas.microsoft.com/office/drawing/2014/main" id="{00000000-0008-0000-0300-00008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109</xdr:row>
          <xdr:rowOff>22860</xdr:rowOff>
        </xdr:from>
        <xdr:to>
          <xdr:col>6</xdr:col>
          <xdr:colOff>861060</xdr:colOff>
          <xdr:row>110</xdr:row>
          <xdr:rowOff>0</xdr:rowOff>
        </xdr:to>
        <xdr:sp macro="" textlink="">
          <xdr:nvSpPr>
            <xdr:cNvPr id="52613" name="Check Box 389" hidden="1">
              <a:extLst>
                <a:ext uri="{63B3BB69-23CF-44E3-9099-C40C66FF867C}">
                  <a14:compatExt spid="_x0000_s52613"/>
                </a:ext>
                <a:ext uri="{FF2B5EF4-FFF2-40B4-BE49-F238E27FC236}">
                  <a16:creationId xmlns:a16="http://schemas.microsoft.com/office/drawing/2014/main" id="{00000000-0008-0000-0300-00008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109</xdr:row>
          <xdr:rowOff>22860</xdr:rowOff>
        </xdr:from>
        <xdr:to>
          <xdr:col>7</xdr:col>
          <xdr:colOff>861060</xdr:colOff>
          <xdr:row>110</xdr:row>
          <xdr:rowOff>0</xdr:rowOff>
        </xdr:to>
        <xdr:sp macro="" textlink="">
          <xdr:nvSpPr>
            <xdr:cNvPr id="52614" name="Check Box 390" hidden="1">
              <a:extLst>
                <a:ext uri="{63B3BB69-23CF-44E3-9099-C40C66FF867C}">
                  <a14:compatExt spid="_x0000_s52614"/>
                </a:ext>
                <a:ext uri="{FF2B5EF4-FFF2-40B4-BE49-F238E27FC236}">
                  <a16:creationId xmlns:a16="http://schemas.microsoft.com/office/drawing/2014/main" id="{00000000-0008-0000-0300-00008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109</xdr:row>
          <xdr:rowOff>22860</xdr:rowOff>
        </xdr:from>
        <xdr:to>
          <xdr:col>8</xdr:col>
          <xdr:colOff>861060</xdr:colOff>
          <xdr:row>110</xdr:row>
          <xdr:rowOff>0</xdr:rowOff>
        </xdr:to>
        <xdr:sp macro="" textlink="">
          <xdr:nvSpPr>
            <xdr:cNvPr id="52615" name="Check Box 391" hidden="1">
              <a:extLst>
                <a:ext uri="{63B3BB69-23CF-44E3-9099-C40C66FF867C}">
                  <a14:compatExt spid="_x0000_s52615"/>
                </a:ext>
                <a:ext uri="{FF2B5EF4-FFF2-40B4-BE49-F238E27FC236}">
                  <a16:creationId xmlns:a16="http://schemas.microsoft.com/office/drawing/2014/main" id="{00000000-0008-0000-0300-00008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109</xdr:row>
          <xdr:rowOff>22860</xdr:rowOff>
        </xdr:from>
        <xdr:to>
          <xdr:col>9</xdr:col>
          <xdr:colOff>868680</xdr:colOff>
          <xdr:row>110</xdr:row>
          <xdr:rowOff>0</xdr:rowOff>
        </xdr:to>
        <xdr:sp macro="" textlink="">
          <xdr:nvSpPr>
            <xdr:cNvPr id="52616" name="Check Box 392" hidden="1">
              <a:extLst>
                <a:ext uri="{63B3BB69-23CF-44E3-9099-C40C66FF867C}">
                  <a14:compatExt spid="_x0000_s52616"/>
                </a:ext>
                <a:ext uri="{FF2B5EF4-FFF2-40B4-BE49-F238E27FC236}">
                  <a16:creationId xmlns:a16="http://schemas.microsoft.com/office/drawing/2014/main" id="{00000000-0008-0000-0300-00008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109</xdr:row>
          <xdr:rowOff>22860</xdr:rowOff>
        </xdr:from>
        <xdr:to>
          <xdr:col>10</xdr:col>
          <xdr:colOff>868680</xdr:colOff>
          <xdr:row>110</xdr:row>
          <xdr:rowOff>0</xdr:rowOff>
        </xdr:to>
        <xdr:sp macro="" textlink="">
          <xdr:nvSpPr>
            <xdr:cNvPr id="52617" name="Check Box 393" hidden="1">
              <a:extLst>
                <a:ext uri="{63B3BB69-23CF-44E3-9099-C40C66FF867C}">
                  <a14:compatExt spid="_x0000_s52617"/>
                </a:ext>
                <a:ext uri="{FF2B5EF4-FFF2-40B4-BE49-F238E27FC236}">
                  <a16:creationId xmlns:a16="http://schemas.microsoft.com/office/drawing/2014/main" id="{00000000-0008-0000-0300-00008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111</xdr:row>
          <xdr:rowOff>15240</xdr:rowOff>
        </xdr:from>
        <xdr:to>
          <xdr:col>5</xdr:col>
          <xdr:colOff>838200</xdr:colOff>
          <xdr:row>112</xdr:row>
          <xdr:rowOff>0</xdr:rowOff>
        </xdr:to>
        <xdr:sp macro="" textlink="">
          <xdr:nvSpPr>
            <xdr:cNvPr id="52618" name="Check Box 394" hidden="1">
              <a:extLst>
                <a:ext uri="{63B3BB69-23CF-44E3-9099-C40C66FF867C}">
                  <a14:compatExt spid="_x0000_s52618"/>
                </a:ext>
                <a:ext uri="{FF2B5EF4-FFF2-40B4-BE49-F238E27FC236}">
                  <a16:creationId xmlns:a16="http://schemas.microsoft.com/office/drawing/2014/main" id="{00000000-0008-0000-0300-00008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111</xdr:row>
          <xdr:rowOff>15240</xdr:rowOff>
        </xdr:from>
        <xdr:to>
          <xdr:col>6</xdr:col>
          <xdr:colOff>861060</xdr:colOff>
          <xdr:row>112</xdr:row>
          <xdr:rowOff>0</xdr:rowOff>
        </xdr:to>
        <xdr:sp macro="" textlink="">
          <xdr:nvSpPr>
            <xdr:cNvPr id="52619" name="Check Box 395" hidden="1">
              <a:extLst>
                <a:ext uri="{63B3BB69-23CF-44E3-9099-C40C66FF867C}">
                  <a14:compatExt spid="_x0000_s52619"/>
                </a:ext>
                <a:ext uri="{FF2B5EF4-FFF2-40B4-BE49-F238E27FC236}">
                  <a16:creationId xmlns:a16="http://schemas.microsoft.com/office/drawing/2014/main" id="{00000000-0008-0000-0300-00008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111</xdr:row>
          <xdr:rowOff>15240</xdr:rowOff>
        </xdr:from>
        <xdr:to>
          <xdr:col>7</xdr:col>
          <xdr:colOff>861060</xdr:colOff>
          <xdr:row>112</xdr:row>
          <xdr:rowOff>0</xdr:rowOff>
        </xdr:to>
        <xdr:sp macro="" textlink="">
          <xdr:nvSpPr>
            <xdr:cNvPr id="52620" name="Check Box 396" hidden="1">
              <a:extLst>
                <a:ext uri="{63B3BB69-23CF-44E3-9099-C40C66FF867C}">
                  <a14:compatExt spid="_x0000_s52620"/>
                </a:ext>
                <a:ext uri="{FF2B5EF4-FFF2-40B4-BE49-F238E27FC236}">
                  <a16:creationId xmlns:a16="http://schemas.microsoft.com/office/drawing/2014/main" id="{00000000-0008-0000-0300-00008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111</xdr:row>
          <xdr:rowOff>15240</xdr:rowOff>
        </xdr:from>
        <xdr:to>
          <xdr:col>8</xdr:col>
          <xdr:colOff>861060</xdr:colOff>
          <xdr:row>112</xdr:row>
          <xdr:rowOff>0</xdr:rowOff>
        </xdr:to>
        <xdr:sp macro="" textlink="">
          <xdr:nvSpPr>
            <xdr:cNvPr id="52621" name="Check Box 397" hidden="1">
              <a:extLst>
                <a:ext uri="{63B3BB69-23CF-44E3-9099-C40C66FF867C}">
                  <a14:compatExt spid="_x0000_s52621"/>
                </a:ext>
                <a:ext uri="{FF2B5EF4-FFF2-40B4-BE49-F238E27FC236}">
                  <a16:creationId xmlns:a16="http://schemas.microsoft.com/office/drawing/2014/main" id="{00000000-0008-0000-0300-00008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111</xdr:row>
          <xdr:rowOff>15240</xdr:rowOff>
        </xdr:from>
        <xdr:to>
          <xdr:col>9</xdr:col>
          <xdr:colOff>868680</xdr:colOff>
          <xdr:row>112</xdr:row>
          <xdr:rowOff>0</xdr:rowOff>
        </xdr:to>
        <xdr:sp macro="" textlink="">
          <xdr:nvSpPr>
            <xdr:cNvPr id="52622" name="Check Box 398" hidden="1">
              <a:extLst>
                <a:ext uri="{63B3BB69-23CF-44E3-9099-C40C66FF867C}">
                  <a14:compatExt spid="_x0000_s52622"/>
                </a:ext>
                <a:ext uri="{FF2B5EF4-FFF2-40B4-BE49-F238E27FC236}">
                  <a16:creationId xmlns:a16="http://schemas.microsoft.com/office/drawing/2014/main" id="{00000000-0008-0000-0300-00008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111</xdr:row>
          <xdr:rowOff>15240</xdr:rowOff>
        </xdr:from>
        <xdr:to>
          <xdr:col>10</xdr:col>
          <xdr:colOff>868680</xdr:colOff>
          <xdr:row>112</xdr:row>
          <xdr:rowOff>0</xdr:rowOff>
        </xdr:to>
        <xdr:sp macro="" textlink="">
          <xdr:nvSpPr>
            <xdr:cNvPr id="52623" name="Check Box 399" hidden="1">
              <a:extLst>
                <a:ext uri="{63B3BB69-23CF-44E3-9099-C40C66FF867C}">
                  <a14:compatExt spid="_x0000_s52623"/>
                </a:ext>
                <a:ext uri="{FF2B5EF4-FFF2-40B4-BE49-F238E27FC236}">
                  <a16:creationId xmlns:a16="http://schemas.microsoft.com/office/drawing/2014/main" id="{00000000-0008-0000-0300-00008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113</xdr:row>
          <xdr:rowOff>22860</xdr:rowOff>
        </xdr:from>
        <xdr:to>
          <xdr:col>5</xdr:col>
          <xdr:colOff>838200</xdr:colOff>
          <xdr:row>114</xdr:row>
          <xdr:rowOff>0</xdr:rowOff>
        </xdr:to>
        <xdr:sp macro="" textlink="">
          <xdr:nvSpPr>
            <xdr:cNvPr id="52624" name="Check Box 400" hidden="1">
              <a:extLst>
                <a:ext uri="{63B3BB69-23CF-44E3-9099-C40C66FF867C}">
                  <a14:compatExt spid="_x0000_s52624"/>
                </a:ext>
                <a:ext uri="{FF2B5EF4-FFF2-40B4-BE49-F238E27FC236}">
                  <a16:creationId xmlns:a16="http://schemas.microsoft.com/office/drawing/2014/main" id="{00000000-0008-0000-0300-00009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113</xdr:row>
          <xdr:rowOff>22860</xdr:rowOff>
        </xdr:from>
        <xdr:to>
          <xdr:col>6</xdr:col>
          <xdr:colOff>861060</xdr:colOff>
          <xdr:row>114</xdr:row>
          <xdr:rowOff>0</xdr:rowOff>
        </xdr:to>
        <xdr:sp macro="" textlink="">
          <xdr:nvSpPr>
            <xdr:cNvPr id="52625" name="Check Box 401" hidden="1">
              <a:extLst>
                <a:ext uri="{63B3BB69-23CF-44E3-9099-C40C66FF867C}">
                  <a14:compatExt spid="_x0000_s52625"/>
                </a:ext>
                <a:ext uri="{FF2B5EF4-FFF2-40B4-BE49-F238E27FC236}">
                  <a16:creationId xmlns:a16="http://schemas.microsoft.com/office/drawing/2014/main" id="{00000000-0008-0000-0300-00009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113</xdr:row>
          <xdr:rowOff>22860</xdr:rowOff>
        </xdr:from>
        <xdr:to>
          <xdr:col>7</xdr:col>
          <xdr:colOff>861060</xdr:colOff>
          <xdr:row>114</xdr:row>
          <xdr:rowOff>0</xdr:rowOff>
        </xdr:to>
        <xdr:sp macro="" textlink="">
          <xdr:nvSpPr>
            <xdr:cNvPr id="52626" name="Check Box 402" hidden="1">
              <a:extLst>
                <a:ext uri="{63B3BB69-23CF-44E3-9099-C40C66FF867C}">
                  <a14:compatExt spid="_x0000_s52626"/>
                </a:ext>
                <a:ext uri="{FF2B5EF4-FFF2-40B4-BE49-F238E27FC236}">
                  <a16:creationId xmlns:a16="http://schemas.microsoft.com/office/drawing/2014/main" id="{00000000-0008-0000-0300-000092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113</xdr:row>
          <xdr:rowOff>22860</xdr:rowOff>
        </xdr:from>
        <xdr:to>
          <xdr:col>8</xdr:col>
          <xdr:colOff>861060</xdr:colOff>
          <xdr:row>114</xdr:row>
          <xdr:rowOff>0</xdr:rowOff>
        </xdr:to>
        <xdr:sp macro="" textlink="">
          <xdr:nvSpPr>
            <xdr:cNvPr id="52627" name="Check Box 403" hidden="1">
              <a:extLst>
                <a:ext uri="{63B3BB69-23CF-44E3-9099-C40C66FF867C}">
                  <a14:compatExt spid="_x0000_s52627"/>
                </a:ext>
                <a:ext uri="{FF2B5EF4-FFF2-40B4-BE49-F238E27FC236}">
                  <a16:creationId xmlns:a16="http://schemas.microsoft.com/office/drawing/2014/main" id="{00000000-0008-0000-0300-000093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113</xdr:row>
          <xdr:rowOff>22860</xdr:rowOff>
        </xdr:from>
        <xdr:to>
          <xdr:col>9</xdr:col>
          <xdr:colOff>868680</xdr:colOff>
          <xdr:row>114</xdr:row>
          <xdr:rowOff>0</xdr:rowOff>
        </xdr:to>
        <xdr:sp macro="" textlink="">
          <xdr:nvSpPr>
            <xdr:cNvPr id="52628" name="Check Box 404" hidden="1">
              <a:extLst>
                <a:ext uri="{63B3BB69-23CF-44E3-9099-C40C66FF867C}">
                  <a14:compatExt spid="_x0000_s52628"/>
                </a:ext>
                <a:ext uri="{FF2B5EF4-FFF2-40B4-BE49-F238E27FC236}">
                  <a16:creationId xmlns:a16="http://schemas.microsoft.com/office/drawing/2014/main" id="{00000000-0008-0000-0300-000094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113</xdr:row>
          <xdr:rowOff>22860</xdr:rowOff>
        </xdr:from>
        <xdr:to>
          <xdr:col>10</xdr:col>
          <xdr:colOff>868680</xdr:colOff>
          <xdr:row>114</xdr:row>
          <xdr:rowOff>0</xdr:rowOff>
        </xdr:to>
        <xdr:sp macro="" textlink="">
          <xdr:nvSpPr>
            <xdr:cNvPr id="52629" name="Check Box 405" hidden="1">
              <a:extLst>
                <a:ext uri="{63B3BB69-23CF-44E3-9099-C40C66FF867C}">
                  <a14:compatExt spid="_x0000_s52629"/>
                </a:ext>
                <a:ext uri="{FF2B5EF4-FFF2-40B4-BE49-F238E27FC236}">
                  <a16:creationId xmlns:a16="http://schemas.microsoft.com/office/drawing/2014/main" id="{00000000-0008-0000-0300-000095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115</xdr:row>
          <xdr:rowOff>0</xdr:rowOff>
        </xdr:from>
        <xdr:to>
          <xdr:col>5</xdr:col>
          <xdr:colOff>838200</xdr:colOff>
          <xdr:row>116</xdr:row>
          <xdr:rowOff>0</xdr:rowOff>
        </xdr:to>
        <xdr:sp macro="" textlink="">
          <xdr:nvSpPr>
            <xdr:cNvPr id="52630" name="Check Box 406" hidden="1">
              <a:extLst>
                <a:ext uri="{63B3BB69-23CF-44E3-9099-C40C66FF867C}">
                  <a14:compatExt spid="_x0000_s52630"/>
                </a:ext>
                <a:ext uri="{FF2B5EF4-FFF2-40B4-BE49-F238E27FC236}">
                  <a16:creationId xmlns:a16="http://schemas.microsoft.com/office/drawing/2014/main" id="{00000000-0008-0000-0300-000096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115</xdr:row>
          <xdr:rowOff>0</xdr:rowOff>
        </xdr:from>
        <xdr:to>
          <xdr:col>6</xdr:col>
          <xdr:colOff>868680</xdr:colOff>
          <xdr:row>116</xdr:row>
          <xdr:rowOff>0</xdr:rowOff>
        </xdr:to>
        <xdr:sp macro="" textlink="">
          <xdr:nvSpPr>
            <xdr:cNvPr id="52631" name="Check Box 407" hidden="1">
              <a:extLst>
                <a:ext uri="{63B3BB69-23CF-44E3-9099-C40C66FF867C}">
                  <a14:compatExt spid="_x0000_s52631"/>
                </a:ext>
                <a:ext uri="{FF2B5EF4-FFF2-40B4-BE49-F238E27FC236}">
                  <a16:creationId xmlns:a16="http://schemas.microsoft.com/office/drawing/2014/main" id="{00000000-0008-0000-0300-000097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115</xdr:row>
          <xdr:rowOff>0</xdr:rowOff>
        </xdr:from>
        <xdr:to>
          <xdr:col>7</xdr:col>
          <xdr:colOff>868680</xdr:colOff>
          <xdr:row>116</xdr:row>
          <xdr:rowOff>0</xdr:rowOff>
        </xdr:to>
        <xdr:sp macro="" textlink="">
          <xdr:nvSpPr>
            <xdr:cNvPr id="52632" name="Check Box 408" hidden="1">
              <a:extLst>
                <a:ext uri="{63B3BB69-23CF-44E3-9099-C40C66FF867C}">
                  <a14:compatExt spid="_x0000_s52632"/>
                </a:ext>
                <a:ext uri="{FF2B5EF4-FFF2-40B4-BE49-F238E27FC236}">
                  <a16:creationId xmlns:a16="http://schemas.microsoft.com/office/drawing/2014/main" id="{00000000-0008-0000-0300-000098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115</xdr:row>
          <xdr:rowOff>0</xdr:rowOff>
        </xdr:from>
        <xdr:to>
          <xdr:col>8</xdr:col>
          <xdr:colOff>868680</xdr:colOff>
          <xdr:row>116</xdr:row>
          <xdr:rowOff>0</xdr:rowOff>
        </xdr:to>
        <xdr:sp macro="" textlink="">
          <xdr:nvSpPr>
            <xdr:cNvPr id="52633" name="Check Box 409" hidden="1">
              <a:extLst>
                <a:ext uri="{63B3BB69-23CF-44E3-9099-C40C66FF867C}">
                  <a14:compatExt spid="_x0000_s52633"/>
                </a:ext>
                <a:ext uri="{FF2B5EF4-FFF2-40B4-BE49-F238E27FC236}">
                  <a16:creationId xmlns:a16="http://schemas.microsoft.com/office/drawing/2014/main" id="{00000000-0008-0000-0300-000099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115</xdr:row>
          <xdr:rowOff>0</xdr:rowOff>
        </xdr:from>
        <xdr:to>
          <xdr:col>9</xdr:col>
          <xdr:colOff>868680</xdr:colOff>
          <xdr:row>116</xdr:row>
          <xdr:rowOff>0</xdr:rowOff>
        </xdr:to>
        <xdr:sp macro="" textlink="">
          <xdr:nvSpPr>
            <xdr:cNvPr id="52634" name="Check Box 410" hidden="1">
              <a:extLst>
                <a:ext uri="{63B3BB69-23CF-44E3-9099-C40C66FF867C}">
                  <a14:compatExt spid="_x0000_s52634"/>
                </a:ext>
                <a:ext uri="{FF2B5EF4-FFF2-40B4-BE49-F238E27FC236}">
                  <a16:creationId xmlns:a16="http://schemas.microsoft.com/office/drawing/2014/main" id="{00000000-0008-0000-0300-00009A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115</xdr:row>
          <xdr:rowOff>0</xdr:rowOff>
        </xdr:from>
        <xdr:to>
          <xdr:col>10</xdr:col>
          <xdr:colOff>876300</xdr:colOff>
          <xdr:row>116</xdr:row>
          <xdr:rowOff>0</xdr:rowOff>
        </xdr:to>
        <xdr:sp macro="" textlink="">
          <xdr:nvSpPr>
            <xdr:cNvPr id="52635" name="Check Box 411" hidden="1">
              <a:extLst>
                <a:ext uri="{63B3BB69-23CF-44E3-9099-C40C66FF867C}">
                  <a14:compatExt spid="_x0000_s52635"/>
                </a:ext>
                <a:ext uri="{FF2B5EF4-FFF2-40B4-BE49-F238E27FC236}">
                  <a16:creationId xmlns:a16="http://schemas.microsoft.com/office/drawing/2014/main" id="{00000000-0008-0000-0300-00009B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117</xdr:row>
          <xdr:rowOff>15240</xdr:rowOff>
        </xdr:from>
        <xdr:to>
          <xdr:col>5</xdr:col>
          <xdr:colOff>838200</xdr:colOff>
          <xdr:row>118</xdr:row>
          <xdr:rowOff>0</xdr:rowOff>
        </xdr:to>
        <xdr:sp macro="" textlink="">
          <xdr:nvSpPr>
            <xdr:cNvPr id="52636" name="Check Box 412" hidden="1">
              <a:extLst>
                <a:ext uri="{63B3BB69-23CF-44E3-9099-C40C66FF867C}">
                  <a14:compatExt spid="_x0000_s52636"/>
                </a:ext>
                <a:ext uri="{FF2B5EF4-FFF2-40B4-BE49-F238E27FC236}">
                  <a16:creationId xmlns:a16="http://schemas.microsoft.com/office/drawing/2014/main" id="{00000000-0008-0000-0300-00009C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営業活動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117</xdr:row>
          <xdr:rowOff>15240</xdr:rowOff>
        </xdr:from>
        <xdr:to>
          <xdr:col>6</xdr:col>
          <xdr:colOff>861060</xdr:colOff>
          <xdr:row>118</xdr:row>
          <xdr:rowOff>0</xdr:rowOff>
        </xdr:to>
        <xdr:sp macro="" textlink="">
          <xdr:nvSpPr>
            <xdr:cNvPr id="52637" name="Check Box 413" hidden="1">
              <a:extLst>
                <a:ext uri="{63B3BB69-23CF-44E3-9099-C40C66FF867C}">
                  <a14:compatExt spid="_x0000_s52637"/>
                </a:ext>
                <a:ext uri="{FF2B5EF4-FFF2-40B4-BE49-F238E27FC236}">
                  <a16:creationId xmlns:a16="http://schemas.microsoft.com/office/drawing/2014/main" id="{00000000-0008-0000-0300-00009D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出展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68580</xdr:colOff>
          <xdr:row>117</xdr:row>
          <xdr:rowOff>15240</xdr:rowOff>
        </xdr:from>
        <xdr:to>
          <xdr:col>7</xdr:col>
          <xdr:colOff>861060</xdr:colOff>
          <xdr:row>118</xdr:row>
          <xdr:rowOff>0</xdr:rowOff>
        </xdr:to>
        <xdr:sp macro="" textlink="">
          <xdr:nvSpPr>
            <xdr:cNvPr id="52638" name="Check Box 414" hidden="1">
              <a:extLst>
                <a:ext uri="{63B3BB69-23CF-44E3-9099-C40C66FF867C}">
                  <a14:compatExt spid="_x0000_s52638"/>
                </a:ext>
                <a:ext uri="{FF2B5EF4-FFF2-40B4-BE49-F238E27FC236}">
                  <a16:creationId xmlns:a16="http://schemas.microsoft.com/office/drawing/2014/main" id="{00000000-0008-0000-0300-00009E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商品改良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117</xdr:row>
          <xdr:rowOff>15240</xdr:rowOff>
        </xdr:from>
        <xdr:to>
          <xdr:col>8</xdr:col>
          <xdr:colOff>861060</xdr:colOff>
          <xdr:row>118</xdr:row>
          <xdr:rowOff>0</xdr:rowOff>
        </xdr:to>
        <xdr:sp macro="" textlink="">
          <xdr:nvSpPr>
            <xdr:cNvPr id="52639" name="Check Box 415" hidden="1">
              <a:extLst>
                <a:ext uri="{63B3BB69-23CF-44E3-9099-C40C66FF867C}">
                  <a14:compatExt spid="_x0000_s52639"/>
                </a:ext>
                <a:ext uri="{FF2B5EF4-FFF2-40B4-BE49-F238E27FC236}">
                  <a16:creationId xmlns:a16="http://schemas.microsoft.com/office/drawing/2014/main" id="{00000000-0008-0000-0300-00009F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視察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117</xdr:row>
          <xdr:rowOff>15240</xdr:rowOff>
        </xdr:from>
        <xdr:to>
          <xdr:col>9</xdr:col>
          <xdr:colOff>868680</xdr:colOff>
          <xdr:row>118</xdr:row>
          <xdr:rowOff>0</xdr:rowOff>
        </xdr:to>
        <xdr:sp macro="" textlink="">
          <xdr:nvSpPr>
            <xdr:cNvPr id="52640" name="Check Box 416" hidden="1">
              <a:extLst>
                <a:ext uri="{63B3BB69-23CF-44E3-9099-C40C66FF867C}">
                  <a14:compatExt spid="_x0000_s52640"/>
                </a:ext>
                <a:ext uri="{FF2B5EF4-FFF2-40B4-BE49-F238E27FC236}">
                  <a16:creationId xmlns:a16="http://schemas.microsoft.com/office/drawing/2014/main" id="{00000000-0008-0000-0300-0000A0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商談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117</xdr:row>
          <xdr:rowOff>15240</xdr:rowOff>
        </xdr:from>
        <xdr:to>
          <xdr:col>10</xdr:col>
          <xdr:colOff>868680</xdr:colOff>
          <xdr:row>118</xdr:row>
          <xdr:rowOff>0</xdr:rowOff>
        </xdr:to>
        <xdr:sp macro="" textlink="">
          <xdr:nvSpPr>
            <xdr:cNvPr id="52641" name="Check Box 417" hidden="1">
              <a:extLst>
                <a:ext uri="{63B3BB69-23CF-44E3-9099-C40C66FF867C}">
                  <a14:compatExt spid="_x0000_s52641"/>
                </a:ext>
                <a:ext uri="{FF2B5EF4-FFF2-40B4-BE49-F238E27FC236}">
                  <a16:creationId xmlns:a16="http://schemas.microsoft.com/office/drawing/2014/main" id="{00000000-0008-0000-0300-0000A1C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</xdr:row>
          <xdr:rowOff>0</xdr:rowOff>
        </xdr:from>
        <xdr:to>
          <xdr:col>7</xdr:col>
          <xdr:colOff>167640</xdr:colOff>
          <xdr:row>1</xdr:row>
          <xdr:rowOff>175260</xdr:rowOff>
        </xdr:to>
        <xdr:sp macro="" textlink="">
          <xdr:nvSpPr>
            <xdr:cNvPr id="101453" name="Group Box 77" hidden="1">
              <a:extLst>
                <a:ext uri="{63B3BB69-23CF-44E3-9099-C40C66FF867C}">
                  <a14:compatExt spid="_x0000_s101453"/>
                </a:ext>
                <a:ext uri="{FF2B5EF4-FFF2-40B4-BE49-F238E27FC236}">
                  <a16:creationId xmlns:a16="http://schemas.microsoft.com/office/drawing/2014/main" id="{00000000-0008-0000-0400-00004D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</xdr:row>
          <xdr:rowOff>0</xdr:rowOff>
        </xdr:from>
        <xdr:to>
          <xdr:col>7</xdr:col>
          <xdr:colOff>190500</xdr:colOff>
          <xdr:row>1</xdr:row>
          <xdr:rowOff>182880</xdr:rowOff>
        </xdr:to>
        <xdr:sp macro="" textlink="">
          <xdr:nvSpPr>
            <xdr:cNvPr id="101454" name="Group Box 78" hidden="1">
              <a:extLst>
                <a:ext uri="{63B3BB69-23CF-44E3-9099-C40C66FF867C}">
                  <a14:compatExt spid="_x0000_s101454"/>
                </a:ext>
                <a:ext uri="{FF2B5EF4-FFF2-40B4-BE49-F238E27FC236}">
                  <a16:creationId xmlns:a16="http://schemas.microsoft.com/office/drawing/2014/main" id="{00000000-0008-0000-0400-00004E8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703721</xdr:colOff>
      <xdr:row>0</xdr:row>
      <xdr:rowOff>3043</xdr:rowOff>
    </xdr:from>
    <xdr:to>
      <xdr:col>3</xdr:col>
      <xdr:colOff>395399</xdr:colOff>
      <xdr:row>1</xdr:row>
      <xdr:rowOff>41195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/>
      </xdr:nvSpPr>
      <xdr:spPr>
        <a:xfrm>
          <a:off x="2524356" y="3043"/>
          <a:ext cx="623315" cy="33750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18</xdr:row>
      <xdr:rowOff>13607</xdr:rowOff>
    </xdr:from>
    <xdr:to>
      <xdr:col>7</xdr:col>
      <xdr:colOff>672353</xdr:colOff>
      <xdr:row>22</xdr:row>
      <xdr:rowOff>537883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CxnSpPr/>
      </xdr:nvCxnSpPr>
      <xdr:spPr>
        <a:xfrm>
          <a:off x="0" y="6613979"/>
          <a:ext cx="5812224" cy="17498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36135</xdr:colOff>
      <xdr:row>6</xdr:row>
      <xdr:rowOff>427148</xdr:rowOff>
    </xdr:from>
    <xdr:to>
      <xdr:col>16</xdr:col>
      <xdr:colOff>62854</xdr:colOff>
      <xdr:row>8</xdr:row>
      <xdr:rowOff>501269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pSpPr/>
      </xdr:nvGrpSpPr>
      <xdr:grpSpPr>
        <a:xfrm>
          <a:off x="6551235" y="2568368"/>
          <a:ext cx="4560619" cy="988521"/>
          <a:chOff x="7872928" y="-4383011"/>
          <a:chExt cx="4295436" cy="1029063"/>
        </a:xfrm>
      </xdr:grpSpPr>
      <xdr:sp macro="" textlink="">
        <xdr:nvSpPr>
          <xdr:cNvPr id="10" name="角丸四角形 33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/>
        </xdr:nvSpPr>
        <xdr:spPr>
          <a:xfrm>
            <a:off x="7872928" y="-4383011"/>
            <a:ext cx="4295436" cy="1029063"/>
          </a:xfrm>
          <a:prstGeom prst="roundRect">
            <a:avLst/>
          </a:prstGeom>
          <a:solidFill>
            <a:srgbClr val="FFFF99"/>
          </a:solidFill>
          <a:ln>
            <a:prstDash val="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 txBox="1"/>
        </xdr:nvSpPr>
        <xdr:spPr>
          <a:xfrm>
            <a:off x="7989378" y="-4271648"/>
            <a:ext cx="4000571" cy="795616"/>
          </a:xfrm>
          <a:prstGeom prst="rect">
            <a:avLst/>
          </a:prstGeom>
          <a:noFill/>
          <a:ln w="9525" cmpd="sng">
            <a:solidFill>
              <a:schemeClr val="tx1"/>
            </a:solidFill>
            <a:prstDash val="dash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登録する銀行口座通帳の写しを添付すること。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241299</xdr:colOff>
      <xdr:row>28</xdr:row>
      <xdr:rowOff>111125</xdr:rowOff>
    </xdr:from>
    <xdr:to>
      <xdr:col>3</xdr:col>
      <xdr:colOff>888999</xdr:colOff>
      <xdr:row>29</xdr:row>
      <xdr:rowOff>2916585</xdr:rowOff>
    </xdr:to>
    <xdr:pic>
      <xdr:nvPicPr>
        <xdr:cNvPr id="4" name="図 3" descr="おせんべい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824" y="9455150"/>
          <a:ext cx="2962275" cy="2967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28</xdr:row>
      <xdr:rowOff>53975</xdr:rowOff>
    </xdr:from>
    <xdr:to>
      <xdr:col>8</xdr:col>
      <xdr:colOff>787400</xdr:colOff>
      <xdr:row>29</xdr:row>
      <xdr:rowOff>2949863</xdr:rowOff>
    </xdr:to>
    <xdr:pic>
      <xdr:nvPicPr>
        <xdr:cNvPr id="5" name="図 4" descr="スナック菓子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9398000"/>
          <a:ext cx="3016250" cy="3057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81643</xdr:colOff>
      <xdr:row>2</xdr:row>
      <xdr:rowOff>0</xdr:rowOff>
    </xdr:from>
    <xdr:to>
      <xdr:col>8</xdr:col>
      <xdr:colOff>503919</xdr:colOff>
      <xdr:row>2</xdr:row>
      <xdr:rowOff>293008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7219043" y="626383"/>
          <a:ext cx="1641476" cy="765175"/>
        </a:xfrm>
        <a:prstGeom prst="wedgeRoundRectCallout">
          <a:avLst>
            <a:gd name="adj1" fmla="val -81038"/>
            <a:gd name="adj2" fmla="val -2458"/>
            <a:gd name="adj3" fmla="val 16667"/>
          </a:avLst>
        </a:prstGeom>
        <a:solidFill>
          <a:srgbClr val="FFFFFF">
            <a:alpha val="85098"/>
          </a:srgbClr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写真と商品名を記載</a:t>
          </a:r>
        </a:p>
      </xdr:txBody>
    </xdr:sp>
    <xdr:clientData/>
  </xdr:twoCellAnchor>
  <xdr:twoCellAnchor editAs="oneCell">
    <xdr:from>
      <xdr:col>3</xdr:col>
      <xdr:colOff>410935</xdr:colOff>
      <xdr:row>8</xdr:row>
      <xdr:rowOff>124277</xdr:rowOff>
    </xdr:from>
    <xdr:to>
      <xdr:col>4</xdr:col>
      <xdr:colOff>1957615</xdr:colOff>
      <xdr:row>9</xdr:row>
      <xdr:rowOff>1958985</xdr:rowOff>
    </xdr:to>
    <xdr:pic>
      <xdr:nvPicPr>
        <xdr:cNvPr id="12" name="図 11" descr="おせんべい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49" y="5490934"/>
          <a:ext cx="2150837" cy="2150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361950</xdr:colOff>
      <xdr:row>2</xdr:row>
      <xdr:rowOff>40821</xdr:rowOff>
    </xdr:from>
    <xdr:to>
      <xdr:col>4</xdr:col>
      <xdr:colOff>2041980</xdr:colOff>
      <xdr:row>4</xdr:row>
      <xdr:rowOff>49636</xdr:rowOff>
    </xdr:to>
    <xdr:pic>
      <xdr:nvPicPr>
        <xdr:cNvPr id="13" name="図 12" descr="スナック菓子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7664" y="487135"/>
          <a:ext cx="2284187" cy="23057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517978</xdr:colOff>
      <xdr:row>6</xdr:row>
      <xdr:rowOff>73478</xdr:rowOff>
    </xdr:from>
    <xdr:to>
      <xdr:col>1</xdr:col>
      <xdr:colOff>1768929</xdr:colOff>
      <xdr:row>6</xdr:row>
      <xdr:rowOff>1929750</xdr:rowOff>
    </xdr:to>
    <xdr:pic>
      <xdr:nvPicPr>
        <xdr:cNvPr id="14" name="図 13" descr="スナック菓子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978" y="3295649"/>
          <a:ext cx="1855108" cy="1856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360136</xdr:colOff>
      <xdr:row>11</xdr:row>
      <xdr:rowOff>74386</xdr:rowOff>
    </xdr:from>
    <xdr:to>
      <xdr:col>4</xdr:col>
      <xdr:colOff>1900104</xdr:colOff>
      <xdr:row>12</xdr:row>
      <xdr:rowOff>1918607</xdr:rowOff>
    </xdr:to>
    <xdr:pic>
      <xdr:nvPicPr>
        <xdr:cNvPr id="15" name="図 14" descr="チョコレート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5850" y="7901215"/>
          <a:ext cx="2144125" cy="21599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44449</xdr:colOff>
      <xdr:row>9</xdr:row>
      <xdr:rowOff>85271</xdr:rowOff>
    </xdr:from>
    <xdr:to>
      <xdr:col>1</xdr:col>
      <xdr:colOff>1976663</xdr:colOff>
      <xdr:row>10</xdr:row>
      <xdr:rowOff>30808</xdr:rowOff>
    </xdr:to>
    <xdr:pic>
      <xdr:nvPicPr>
        <xdr:cNvPr id="16" name="図 15" descr="瓶詰クッキー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606" y="5767614"/>
          <a:ext cx="1932214" cy="1926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421822</xdr:colOff>
      <xdr:row>3</xdr:row>
      <xdr:rowOff>48077</xdr:rowOff>
    </xdr:from>
    <xdr:to>
      <xdr:col>1</xdr:col>
      <xdr:colOff>1817914</xdr:colOff>
      <xdr:row>4</xdr:row>
      <xdr:rowOff>75964</xdr:rowOff>
    </xdr:to>
    <xdr:pic>
      <xdr:nvPicPr>
        <xdr:cNvPr id="18" name="図 17" descr="スナック菓子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822" y="810077"/>
          <a:ext cx="2000249" cy="20090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572407</xdr:colOff>
      <xdr:row>11</xdr:row>
      <xdr:rowOff>270326</xdr:rowOff>
    </xdr:from>
    <xdr:to>
      <xdr:col>1</xdr:col>
      <xdr:colOff>1953894</xdr:colOff>
      <xdr:row>12</xdr:row>
      <xdr:rowOff>1937656</xdr:rowOff>
    </xdr:to>
    <xdr:pic>
      <xdr:nvPicPr>
        <xdr:cNvPr id="19" name="図 18" descr="薬味チューブ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07" y="8097155"/>
          <a:ext cx="1985644" cy="19830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414566</xdr:colOff>
      <xdr:row>5</xdr:row>
      <xdr:rowOff>220434</xdr:rowOff>
    </xdr:from>
    <xdr:to>
      <xdr:col>4</xdr:col>
      <xdr:colOff>1839686</xdr:colOff>
      <xdr:row>6</xdr:row>
      <xdr:rowOff>1931454</xdr:rowOff>
    </xdr:to>
    <xdr:pic>
      <xdr:nvPicPr>
        <xdr:cNvPr id="20" name="図 19" descr="三色団子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0280" y="3126920"/>
          <a:ext cx="2029277" cy="2026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79225</xdr:colOff>
      <xdr:row>5</xdr:row>
      <xdr:rowOff>35074</xdr:rowOff>
    </xdr:from>
    <xdr:to>
      <xdr:col>12</xdr:col>
      <xdr:colOff>51703</xdr:colOff>
      <xdr:row>21</xdr:row>
      <xdr:rowOff>340481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pSpPr/>
      </xdr:nvGrpSpPr>
      <xdr:grpSpPr>
        <a:xfrm>
          <a:off x="6412292" y="1516741"/>
          <a:ext cx="1208611" cy="5859540"/>
          <a:chOff x="16500662" y="6208059"/>
          <a:chExt cx="1320885" cy="3567473"/>
        </a:xfrm>
      </xdr:grpSpPr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/>
        </xdr:nvSpPr>
        <xdr:spPr>
          <a:xfrm>
            <a:off x="16500662" y="6208059"/>
            <a:ext cx="476250" cy="3567473"/>
          </a:xfrm>
          <a:prstGeom prst="rightBrace">
            <a:avLst/>
          </a:prstGeom>
          <a:noFill/>
          <a:ln w="38100">
            <a:solidFill>
              <a:srgbClr val="FFFF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>
              <a:ln w="28575">
                <a:solidFill>
                  <a:schemeClr val="tx1"/>
                </a:solidFill>
              </a:ln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E00-000005000000}"/>
              </a:ext>
            </a:extLst>
          </xdr:cNvPr>
          <xdr:cNvSpPr txBox="1"/>
        </xdr:nvSpPr>
        <xdr:spPr>
          <a:xfrm>
            <a:off x="17161538" y="7054630"/>
            <a:ext cx="660009" cy="197240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wordArtVertRtl" wrap="square" rtlCol="0" anchor="t"/>
          <a:lstStyle/>
          <a:p>
            <a:r>
              <a:rPr kumimoji="1" lang="ja-JP" altLang="en-US" sz="2000" b="0">
                <a:solidFill>
                  <a:srgbClr val="FF0000"/>
                </a:solidFill>
              </a:rPr>
              <a:t>申請時は無記入で可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37491</xdr:colOff>
      <xdr:row>15</xdr:row>
      <xdr:rowOff>234343</xdr:rowOff>
    </xdr:from>
    <xdr:to>
      <xdr:col>10</xdr:col>
      <xdr:colOff>425452</xdr:colOff>
      <xdr:row>16</xdr:row>
      <xdr:rowOff>1402743</xdr:rowOff>
    </xdr:to>
    <xdr:sp macro="" textlink="N40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648301" y="3621010"/>
          <a:ext cx="6226028" cy="14344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square" lIns="0" tIns="0" rIns="0" bIns="0" rtlCol="0" anchor="t"/>
        <a:lstStyle/>
        <a:p>
          <a:pPr marL="0" indent="0" algn="l">
            <a:lnSpc>
              <a:spcPts val="2100"/>
            </a:lnSpc>
            <a:spcAft>
              <a:spcPts val="0"/>
            </a:spcAft>
          </a:pPr>
          <a:fld id="{5F689600-F079-4B68-B13B-6B82C37A85E9}" type="TxLink">
            <a:rPr kumimoji="1" lang="en-US" altLang="en-US" sz="1200" b="0" i="0" u="none" strike="noStrike">
              <a:solidFill>
                <a:srgbClr val="000000"/>
              </a:solidFill>
              <a:latin typeface="ＭＳ 明朝"/>
              <a:ea typeface="ＭＳ 明朝"/>
            </a:rPr>
            <a:pPr marL="0" indent="0" algn="l">
              <a:lnSpc>
                <a:spcPts val="2100"/>
              </a:lnSpc>
              <a:spcAft>
                <a:spcPts val="0"/>
              </a:spcAft>
            </a:pPr>
            <a:t>　明治３３年１月０日付け沖縄県指令商第  号をもって交付決定の通知を受けた商品改良支援について、沖縄国際物流ハブ活用推進事業補助金交付要綱第12条第１項の規定に基づき、下記のとおり報告します。</a:t>
          </a:fld>
          <a:endParaRPr kumimoji="1" lang="ja-JP" altLang="en-US" sz="1200" b="0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213179</xdr:colOff>
      <xdr:row>19</xdr:row>
      <xdr:rowOff>2071007</xdr:rowOff>
    </xdr:from>
    <xdr:to>
      <xdr:col>14</xdr:col>
      <xdr:colOff>567872</xdr:colOff>
      <xdr:row>19</xdr:row>
      <xdr:rowOff>3001847</xdr:rowOff>
    </xdr:to>
    <xdr:sp macro="" textlink="">
      <xdr:nvSpPr>
        <xdr:cNvPr id="6" name="角丸四角形 8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/>
      </xdr:nvSpPr>
      <xdr:spPr>
        <a:xfrm>
          <a:off x="8083550" y="10186307"/>
          <a:ext cx="3511551" cy="930840"/>
        </a:xfrm>
        <a:prstGeom prst="roundRect">
          <a:avLst/>
        </a:prstGeom>
        <a:solidFill>
          <a:schemeClr val="bg1"/>
        </a:solidFill>
        <a:ln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403792</xdr:colOff>
      <xdr:row>19</xdr:row>
      <xdr:rowOff>2200160</xdr:rowOff>
    </xdr:from>
    <xdr:to>
      <xdr:col>14</xdr:col>
      <xdr:colOff>524416</xdr:colOff>
      <xdr:row>19</xdr:row>
      <xdr:rowOff>2855345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 txBox="1"/>
      </xdr:nvSpPr>
      <xdr:spPr>
        <a:xfrm>
          <a:off x="8274163" y="10315460"/>
          <a:ext cx="3277482" cy="6551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050" b="0">
              <a:solidFill>
                <a:srgbClr val="FF0000"/>
              </a:solidFill>
            </a:rPr>
            <a:t>※</a:t>
          </a:r>
          <a:r>
            <a:rPr kumimoji="1" lang="ja-JP" altLang="en-US" sz="1050" b="0">
              <a:solidFill>
                <a:srgbClr val="FF0000"/>
              </a:solidFill>
            </a:rPr>
            <a:t>改良前と改良後の変化がわかるように写真を添付。</a:t>
          </a:r>
          <a:endParaRPr kumimoji="1" lang="en-US" altLang="ja-JP" sz="1050" b="0">
            <a:solidFill>
              <a:srgbClr val="FF0000"/>
            </a:solidFill>
          </a:endParaRPr>
        </a:p>
        <a:p>
          <a:r>
            <a:rPr kumimoji="1" lang="ja-JP" altLang="en-US" sz="1050" b="0">
              <a:solidFill>
                <a:srgbClr val="FF0000"/>
              </a:solidFill>
            </a:rPr>
            <a:t>内容確認が難しい場合は、現物や参考資料を提出し</a:t>
          </a:r>
          <a:endParaRPr kumimoji="1" lang="en-US" altLang="ja-JP" sz="1050" b="0">
            <a:solidFill>
              <a:srgbClr val="FF0000"/>
            </a:solidFill>
          </a:endParaRPr>
        </a:p>
        <a:p>
          <a:r>
            <a:rPr kumimoji="1" lang="ja-JP" altLang="en-US" sz="1050" b="0">
              <a:solidFill>
                <a:srgbClr val="FF0000"/>
              </a:solidFill>
            </a:rPr>
            <a:t>ていただくこともあります。</a:t>
          </a:r>
        </a:p>
      </xdr:txBody>
    </xdr:sp>
    <xdr:clientData/>
  </xdr:twoCellAnchor>
  <xdr:twoCellAnchor editAs="oneCell">
    <xdr:from>
      <xdr:col>1</xdr:col>
      <xdr:colOff>188686</xdr:colOff>
      <xdr:row>18</xdr:row>
      <xdr:rowOff>143330</xdr:rowOff>
    </xdr:from>
    <xdr:to>
      <xdr:col>3</xdr:col>
      <xdr:colOff>726622</xdr:colOff>
      <xdr:row>19</xdr:row>
      <xdr:rowOff>2860377</xdr:rowOff>
    </xdr:to>
    <xdr:pic>
      <xdr:nvPicPr>
        <xdr:cNvPr id="8" name="図 7" descr="チョコレート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72" y="8095344"/>
          <a:ext cx="2867477" cy="2880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sco.sharepoint.com/sites/ISCO/Shared%20Documents/001_&#20107;&#26989;/2022&#24180;&#24230;/016&#8215;&#12304;&#21463;&#35351;&#12305;&#12495;&#12502;&#35036;&#21161;&#37329;&#12487;&#12540;&#12479;&#25972;&#29702;&#21450;&#12403;&#36664;&#20986;&#38989;&#35519;&#26619;&#26989;&#21209;/005_&#35519;&#25972;&#36039;&#26009;/&#23567;&#35895;&#20316;&#26989;&#12501;&#12457;&#12523;&#12480;/TEST230203_New&#30003;&#35531;&#26360;.&#21830;&#21697;&#25913;&#33391;_&#26360;&#39006;&#19968;&#35239;.xlsx" TargetMode="External"/><Relationship Id="rId1" Type="http://schemas.openxmlformats.org/officeDocument/2006/relationships/externalLinkPath" Target="TEST230203_New&#30003;&#35531;&#26360;.&#21830;&#21697;&#25913;&#33391;_&#26360;&#39006;&#19968;&#35239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01-fileserver\&#28023;&#22806;&#12539;&#12499;&#12472;&#12493;&#12473;&#25903;&#25588;&#35506;\12&#12288;&#27798;&#32260;&#22269;&#38555;&#29289;&#27969;&#12495;&#12502;&#27963;&#29992;&#25512;&#36914;&#20107;&#26989;\R6\000_&#35201;&#32177;&#12539;&#35201;&#38936;&#12539;&#27010;&#35201;&#12539;&#27096;&#24335;&#38306;&#36899;&#26360;&#39006;\04_R6&#20849;&#36890;&#27096;&#24335;\R6_&#26032;&#12501;&#12457;&#12540;&#12510;&#12483;&#12488;_&#27096;&#24335;\R6_&#24517;&#35201;&#26360;&#39006;_1.&#28023;&#22806;&#28193;&#33322;&#25903;&#25588;\&#28193;&#33322;&#25903;&#25588;&#65288;&#36890;&#24120;&#65289;.xlsx" TargetMode="External"/><Relationship Id="rId1" Type="http://schemas.openxmlformats.org/officeDocument/2006/relationships/externalLinkPath" Target="/12&#12288;&#27798;&#32260;&#22269;&#38555;&#29289;&#27969;&#12495;&#12502;&#27963;&#29992;&#25512;&#36914;&#20107;&#26989;/R6/000_&#35201;&#32177;&#12539;&#35201;&#38936;&#12539;&#27010;&#35201;&#12539;&#27096;&#24335;&#38306;&#36899;&#26360;&#39006;/04_R6&#20849;&#36890;&#27096;&#24335;/R6_&#26032;&#12501;&#12457;&#12540;&#12510;&#12483;&#12488;_&#27096;&#24335;/R6_&#24517;&#35201;&#26360;&#39006;_1.&#28023;&#22806;&#28193;&#33322;&#25903;&#25588;/&#28193;&#33322;&#25903;&#25588;&#65288;&#36890;&#24120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sco.sharepoint.com/sites/ISCO/Shared%20Documents/001_&#20107;&#26989;/2022&#24180;&#24230;/016&#8215;&#12304;&#21463;&#35351;&#12305;&#12495;&#12502;&#35036;&#21161;&#37329;&#12487;&#12540;&#12479;&#25972;&#29702;&#21450;&#12403;&#36664;&#20986;&#38989;&#35519;&#26619;&#26989;&#21209;/005_&#35519;&#25972;&#36039;&#26009;/&#23567;&#35895;&#20316;&#26989;&#12501;&#12457;&#12523;&#12480;/New&#30003;&#35531;&#26360;.&#28193;&#33322;&#65288;&#36890;&#24120;&#65289;_&#26360;&#39006;&#19968;&#35239;.xlsx" TargetMode="External"/><Relationship Id="rId1" Type="http://schemas.openxmlformats.org/officeDocument/2006/relationships/externalLinkPath" Target="New&#30003;&#35531;&#26360;.&#28193;&#33322;&#65288;&#36890;&#24120;&#65289;_&#26360;&#39006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選択"/>
      <sheetName val="【改定】必要書類一覧表"/>
      <sheetName val="申請用入力"/>
      <sheetName val="報告用入力"/>
      <sheetName val="改良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0.(別紙3続き)商品写真"/>
      <sheetName val="10.(別紙3続き)商品一覧"/>
      <sheetName val="11.(別紙4)収支計算書_申請時"/>
      <sheetName val="12.(別紙4-1)収支計算書内訳"/>
      <sheetName val="19.【様式9】実績報告書"/>
      <sheetName val="20.(別紙5)成果報告書"/>
      <sheetName val="20.(別紙5続き)商品写真"/>
      <sheetName val="20.(別紙5続き)商品一覧"/>
      <sheetName val="23.(別紙4)収支計算書_精算"/>
      <sheetName val="24.(別紙4-2)収支計算書内訳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>
        <row r="20">
          <cell r="D20" t="str">
            <v>認知度</v>
          </cell>
          <cell r="H20" t="str">
            <v>認知度の向上</v>
          </cell>
        </row>
        <row r="21">
          <cell r="D21" t="str">
            <v>海外輸出に係るコスト</v>
          </cell>
          <cell r="H21" t="str">
            <v>輸出量の増加</v>
          </cell>
        </row>
        <row r="22">
          <cell r="D22" t="str">
            <v>商品力</v>
          </cell>
          <cell r="H22" t="str">
            <v>商品の定番化</v>
          </cell>
        </row>
        <row r="23">
          <cell r="D23" t="str">
            <v>価格調整</v>
          </cell>
          <cell r="H23" t="str">
            <v>売上増</v>
          </cell>
        </row>
        <row r="24">
          <cell r="D24" t="str">
            <v>輸入障壁</v>
          </cell>
          <cell r="H24" t="str">
            <v>現地市場の把握</v>
          </cell>
        </row>
        <row r="25">
          <cell r="D25" t="str">
            <v>供給量</v>
          </cell>
          <cell r="H25" t="str">
            <v>現地ニーズに沿った商品改良</v>
          </cell>
        </row>
        <row r="26">
          <cell r="D26" t="str">
            <v>現地市場及び現地企業情報の入手</v>
          </cell>
          <cell r="H26" t="str">
            <v>新規取引先の獲得</v>
          </cell>
        </row>
        <row r="27">
          <cell r="D27" t="str">
            <v>人材不足</v>
          </cell>
          <cell r="H27" t="str">
            <v>新規成約</v>
          </cell>
        </row>
        <row r="28">
          <cell r="D28" t="str">
            <v>言語の壁</v>
          </cell>
          <cell r="H28" t="str">
            <v>現地代理店との関係強化</v>
          </cell>
        </row>
        <row r="29">
          <cell r="D29" t="str">
            <v>海外バイヤー、代理店との連携</v>
          </cell>
          <cell r="H29" t="str">
            <v>その他</v>
          </cell>
        </row>
        <row r="30">
          <cell r="D30" t="str">
            <v>受入体制</v>
          </cell>
        </row>
        <row r="31">
          <cell r="D31" t="str">
            <v>貿易実務の知識不足</v>
          </cell>
        </row>
        <row r="32">
          <cell r="D32" t="str">
            <v>その他</v>
          </cell>
        </row>
        <row r="38">
          <cell r="F38" t="str">
            <v>現地バイヤーより改良を求められた</v>
          </cell>
          <cell r="H38" t="str">
            <v>パッケージ変更</v>
          </cell>
          <cell r="J38" t="str">
            <v>評判がいい</v>
          </cell>
        </row>
        <row r="39">
          <cell r="F39" t="str">
            <v>海外で販売するための検査</v>
          </cell>
          <cell r="H39" t="str">
            <v>成分分析</v>
          </cell>
          <cell r="J39" t="str">
            <v>納品先のニーズに応えられた</v>
          </cell>
        </row>
        <row r="40">
          <cell r="F40" t="str">
            <v>現地ニーズ調査の結果</v>
          </cell>
          <cell r="H40" t="str">
            <v>容量変更</v>
          </cell>
          <cell r="J40" t="str">
            <v>継続的な取引に繋がった</v>
          </cell>
        </row>
        <row r="41">
          <cell r="F41" t="str">
            <v>海外向けのデザインへ変更</v>
          </cell>
          <cell r="H41" t="str">
            <v>検査</v>
          </cell>
          <cell r="J41" t="str">
            <v>海外での商品販売が可能と判断された</v>
          </cell>
        </row>
        <row r="42">
          <cell r="F42" t="str">
            <v>その他</v>
          </cell>
          <cell r="H42" t="str">
            <v>その他</v>
          </cell>
          <cell r="J42" t="str">
            <v>再改良を提案された</v>
          </cell>
        </row>
        <row r="43">
          <cell r="J43" t="str">
            <v>その他</v>
          </cell>
        </row>
      </sheetData>
      <sheetData sheetId="1" refreshError="1"/>
      <sheetData sheetId="2">
        <row r="166">
          <cell r="G166" t="str">
            <v/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B"/>
      <sheetName val="選択"/>
      <sheetName val="【改定】必要書類一覧表"/>
      <sheetName val="申請用入力"/>
      <sheetName val="報告用入力"/>
      <sheetName val="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1.(別紙4)収支計算書_申請時"/>
      <sheetName val="12.(別紙4-1)収支計算書内訳"/>
      <sheetName val="19.【様式9】実績報告書"/>
      <sheetName val="20.(別紙5)成果報告書"/>
      <sheetName val="21.別紙5(1)活動写真"/>
      <sheetName val="22.(別紙5-1)売上・成約実績表"/>
      <sheetName val="22.(別紙5-1つづき)商品内訳"/>
      <sheetName val="23.(別紙4)収支計算書_精算"/>
      <sheetName val="24.(別紙4-2)収支計算書内訳"/>
      <sheetName val="証憑_搭乗半券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/>
      <sheetData sheetId="1">
        <row r="3">
          <cell r="F3" t="str">
            <v>香港</v>
          </cell>
        </row>
        <row r="4">
          <cell r="F4" t="str">
            <v>マカオ</v>
          </cell>
        </row>
        <row r="5">
          <cell r="F5" t="str">
            <v>台湾</v>
          </cell>
          <cell r="R5" t="str">
            <v>農産物</v>
          </cell>
        </row>
        <row r="6">
          <cell r="F6" t="str">
            <v>韓国</v>
          </cell>
          <cell r="R6" t="str">
            <v>水産物</v>
          </cell>
        </row>
        <row r="7">
          <cell r="F7" t="str">
            <v>タイ</v>
          </cell>
          <cell r="R7" t="str">
            <v>畜産物</v>
          </cell>
        </row>
        <row r="8">
          <cell r="F8" t="str">
            <v>シンガポール</v>
          </cell>
          <cell r="R8" t="str">
            <v>加工食品_農産物</v>
          </cell>
        </row>
        <row r="9">
          <cell r="F9" t="str">
            <v>マレーシア</v>
          </cell>
          <cell r="R9" t="str">
            <v>加工食品_水産物</v>
          </cell>
        </row>
        <row r="10">
          <cell r="F10" t="str">
            <v>中国</v>
          </cell>
          <cell r="R10" t="str">
            <v>加工食品_畜産物</v>
          </cell>
        </row>
        <row r="11">
          <cell r="F11" t="str">
            <v>ベトナム</v>
          </cell>
          <cell r="R11" t="str">
            <v>加工食品_その他</v>
          </cell>
        </row>
        <row r="12">
          <cell r="F12" t="str">
            <v>インドネシア</v>
          </cell>
          <cell r="R12" t="str">
            <v>調味料</v>
          </cell>
        </row>
        <row r="13">
          <cell r="F13" t="str">
            <v>ニュージーランド</v>
          </cell>
          <cell r="J13" t="str">
            <v>個別商談</v>
          </cell>
          <cell r="R13" t="str">
            <v>酒類</v>
          </cell>
        </row>
        <row r="14">
          <cell r="F14" t="str">
            <v>オーストラリア</v>
          </cell>
          <cell r="J14" t="str">
            <v>商談会</v>
          </cell>
          <cell r="R14" t="str">
            <v>清涼飲料水</v>
          </cell>
        </row>
        <row r="15">
          <cell r="F15" t="str">
            <v>その他</v>
          </cell>
          <cell r="J15" t="str">
            <v>物産展</v>
          </cell>
          <cell r="R15" t="str">
            <v>菓子類</v>
          </cell>
        </row>
        <row r="16">
          <cell r="J16" t="str">
            <v>見本市・展示会</v>
          </cell>
          <cell r="R16" t="str">
            <v>健康食品</v>
          </cell>
        </row>
        <row r="17">
          <cell r="J17" t="str">
            <v>その他</v>
          </cell>
          <cell r="R17" t="str">
            <v>工業製品</v>
          </cell>
        </row>
        <row r="18">
          <cell r="R18" t="str">
            <v>その他.</v>
          </cell>
        </row>
        <row r="20">
          <cell r="D20" t="str">
            <v>農業・林業</v>
          </cell>
          <cell r="F20" t="str">
            <v>認知度</v>
          </cell>
          <cell r="H20" t="str">
            <v>販促活動の強化</v>
          </cell>
          <cell r="J20" t="str">
            <v>認知度の向上</v>
          </cell>
          <cell r="L20" t="str">
            <v>定期的な情報の提供</v>
          </cell>
        </row>
        <row r="21">
          <cell r="D21" t="str">
            <v>漁業</v>
          </cell>
          <cell r="F21" t="str">
            <v>海外輸出に係るコスト</v>
          </cell>
          <cell r="H21" t="str">
            <v>新規市場の開拓</v>
          </cell>
          <cell r="J21" t="str">
            <v>輸出量の増加</v>
          </cell>
          <cell r="L21" t="str">
            <v>現地販売支援</v>
          </cell>
        </row>
        <row r="22">
          <cell r="D22" t="str">
            <v>鉱業・採石業・砂利採取業</v>
          </cell>
          <cell r="F22" t="str">
            <v>商品力</v>
          </cell>
          <cell r="H22" t="str">
            <v>商品改良</v>
          </cell>
          <cell r="J22" t="str">
            <v>商品の定番化</v>
          </cell>
          <cell r="L22" t="str">
            <v>県主催のイベント開催</v>
          </cell>
        </row>
        <row r="23">
          <cell r="D23" t="str">
            <v>建設業</v>
          </cell>
          <cell r="F23" t="str">
            <v>価格調整</v>
          </cell>
          <cell r="H23" t="str">
            <v>現地バイヤー・代理店との関係強化</v>
          </cell>
          <cell r="J23" t="str">
            <v>売上増</v>
          </cell>
          <cell r="L23" t="str">
            <v>補助金の増額</v>
          </cell>
        </row>
        <row r="24">
          <cell r="D24" t="str">
            <v>製造業</v>
          </cell>
          <cell r="F24" t="str">
            <v>輸入障壁</v>
          </cell>
          <cell r="H24" t="str">
            <v>展示会・見本市への参加</v>
          </cell>
          <cell r="J24" t="str">
            <v>現地市場の把握</v>
          </cell>
          <cell r="L24" t="str">
            <v>輸送費補助</v>
          </cell>
        </row>
        <row r="25">
          <cell r="D25" t="str">
            <v>電気・ガス・熱供給・水道業</v>
          </cell>
          <cell r="F25" t="str">
            <v>供給量</v>
          </cell>
          <cell r="H25" t="str">
            <v>供給体制の強化</v>
          </cell>
          <cell r="J25" t="str">
            <v>現地ニーズに沿った商品改良</v>
          </cell>
          <cell r="L25" t="str">
            <v>翻訳支援</v>
          </cell>
        </row>
        <row r="26">
          <cell r="D26" t="str">
            <v>情報通信業</v>
          </cell>
          <cell r="F26" t="str">
            <v>現地市場及び現地企業情報の入手</v>
          </cell>
          <cell r="H26" t="str">
            <v>市場調査</v>
          </cell>
          <cell r="J26" t="str">
            <v>新規取引先の獲得</v>
          </cell>
          <cell r="L26" t="str">
            <v>新商品開発の支援</v>
          </cell>
        </row>
        <row r="27">
          <cell r="D27" t="str">
            <v>運輸業・郵便業</v>
          </cell>
          <cell r="F27" t="str">
            <v>人材不足</v>
          </cell>
          <cell r="H27" t="str">
            <v>人材の確保・育成</v>
          </cell>
          <cell r="J27" t="str">
            <v>新規成約</v>
          </cell>
          <cell r="L27" t="str">
            <v>EC支援</v>
          </cell>
        </row>
        <row r="28">
          <cell r="D28" t="str">
            <v>卸売業・小売業</v>
          </cell>
          <cell r="F28" t="str">
            <v>言語の壁</v>
          </cell>
          <cell r="H28" t="str">
            <v>越境ECへの出品</v>
          </cell>
          <cell r="J28" t="str">
            <v>現地代理店との関係強化</v>
          </cell>
          <cell r="L28" t="str">
            <v>商談セッティング</v>
          </cell>
        </row>
        <row r="29">
          <cell r="D29" t="str">
            <v>金融業・保険業</v>
          </cell>
          <cell r="F29" t="str">
            <v>海外バイヤー、代理店との連携</v>
          </cell>
          <cell r="H29" t="str">
            <v>海外百貨店等での物産フェア参加</v>
          </cell>
          <cell r="J29" t="str">
            <v>その他</v>
          </cell>
          <cell r="L29" t="str">
            <v>手続の簡素化</v>
          </cell>
        </row>
        <row r="30">
          <cell r="D30" t="str">
            <v>不動産業・物品賃貸業</v>
          </cell>
          <cell r="F30" t="str">
            <v>受入体制</v>
          </cell>
          <cell r="H30" t="str">
            <v>海外小規模のフェアや小売店等でのテスト販売</v>
          </cell>
          <cell r="L30" t="str">
            <v>その他</v>
          </cell>
        </row>
        <row r="31">
          <cell r="D31" t="str">
            <v>学術研究・専門・技術サービス業</v>
          </cell>
          <cell r="F31" t="str">
            <v>貿易実務の知識不足</v>
          </cell>
          <cell r="H31" t="str">
            <v>具体的な海外戦略の策定</v>
          </cell>
        </row>
        <row r="32">
          <cell r="D32" t="str">
            <v>宿泊業・飲食店</v>
          </cell>
          <cell r="F32" t="str">
            <v>その他</v>
          </cell>
          <cell r="H32" t="str">
            <v>海外事務所と連携した企業マッチング</v>
          </cell>
        </row>
        <row r="33">
          <cell r="D33" t="str">
            <v>生活関連サービス業・娯楽業</v>
          </cell>
          <cell r="H33" t="str">
            <v>その他</v>
          </cell>
        </row>
        <row r="34">
          <cell r="D34" t="str">
            <v>教育学習支援業</v>
          </cell>
        </row>
        <row r="35">
          <cell r="D35" t="str">
            <v>医療・福祉</v>
          </cell>
        </row>
        <row r="36">
          <cell r="D36" t="str">
            <v>複合サービス業</v>
          </cell>
        </row>
        <row r="37">
          <cell r="D37" t="str">
            <v>サービス業（他に分類されないもの）</v>
          </cell>
        </row>
        <row r="38">
          <cell r="D38" t="str">
            <v>公務（他に分類されるものを除く）</v>
          </cell>
        </row>
        <row r="39">
          <cell r="D3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選択"/>
      <sheetName val="【改定】必要書類一覧表"/>
      <sheetName val="申請用入力"/>
      <sheetName val="報告用入力"/>
      <sheetName val="商品入力"/>
      <sheetName val="1.【様式1】交付申請書"/>
      <sheetName val="2.(別紙2)会社概要"/>
      <sheetName val="3.債権者登録申請書"/>
      <sheetName val="4.(別紙1-1)誓約書・確認書"/>
      <sheetName val="5.(別紙1-2)年間計画書"/>
      <sheetName val="10.(別紙3)企画書"/>
      <sheetName val="11.(別紙4)収支計算書_申請時"/>
      <sheetName val="12.(別紙4-1)収支計算書内訳"/>
      <sheetName val="19.【様式9】実績報告書"/>
      <sheetName val="20.(別紙5)成果報告書"/>
      <sheetName val="21.別紙5(1)活動写真"/>
      <sheetName val="22.(別紙5-1)売上・成約実績表"/>
      <sheetName val="22.(別紙5-1つづき)商品内訳"/>
      <sheetName val="23.(別紙4)収支計算書_精算"/>
      <sheetName val="24.(別紙4-2)収支計算書内訳"/>
      <sheetName val="証憑_搭乗半券"/>
      <sheetName val="証憑_支払関係"/>
      <sheetName val="33.【様式11】精算払請求書"/>
      <sheetName val="17.【様式4】計画変更申請書"/>
      <sheetName val="新旧対照表"/>
      <sheetName val="18.【様式6】中止申請書"/>
    </sheetNames>
    <sheetDataSet>
      <sheetData sheetId="0">
        <row r="13">
          <cell r="H13" t="str">
            <v>個別商談</v>
          </cell>
        </row>
        <row r="14">
          <cell r="H14" t="str">
            <v>商談会</v>
          </cell>
        </row>
        <row r="15">
          <cell r="H15" t="str">
            <v>物産展</v>
          </cell>
        </row>
        <row r="16">
          <cell r="H16" t="str">
            <v>見本市・展示会</v>
          </cell>
        </row>
        <row r="17">
          <cell r="H17" t="str">
            <v>その他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omments" Target="../comments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80.xml"/><Relationship Id="rId4" Type="http://schemas.openxmlformats.org/officeDocument/2006/relationships/ctrlProp" Target="../ctrlProps/ctrlProp7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7085-D38D-4E0B-9ADC-4D8C0B586B0C}">
  <dimension ref="A1:D3187"/>
  <sheetViews>
    <sheetView workbookViewId="0">
      <selection activeCell="B7" sqref="B7"/>
    </sheetView>
  </sheetViews>
  <sheetFormatPr defaultColWidth="8.77734375" defaultRowHeight="12"/>
  <cols>
    <col min="1" max="1" width="19.88671875" style="381" customWidth="1"/>
    <col min="2" max="2" width="20.77734375" style="381" customWidth="1"/>
    <col min="3" max="3" width="16.6640625" style="381" customWidth="1"/>
    <col min="4" max="4" width="3.6640625" style="381" customWidth="1"/>
    <col min="5" max="16384" width="8.77734375" style="381"/>
  </cols>
  <sheetData>
    <row r="1" spans="1:4">
      <c r="A1" s="381" t="s">
        <v>1184</v>
      </c>
      <c r="B1" s="381" t="s">
        <v>1185</v>
      </c>
      <c r="C1" s="381" t="str">
        <f>申請用入力!$R$12</f>
        <v/>
      </c>
      <c r="D1" s="381" t="s">
        <v>1186</v>
      </c>
    </row>
    <row r="2" spans="1:4">
      <c r="A2" s="381" t="s">
        <v>1184</v>
      </c>
      <c r="B2" s="381" t="s">
        <v>1187</v>
      </c>
      <c r="C2" s="381">
        <f>選択!$A$2</f>
        <v>2025</v>
      </c>
    </row>
    <row r="3" spans="1:4">
      <c r="A3" s="381" t="s">
        <v>1184</v>
      </c>
      <c r="B3" s="381" t="s">
        <v>1188</v>
      </c>
      <c r="C3" s="381" t="str">
        <f>申請用入力!R4</f>
        <v/>
      </c>
    </row>
    <row r="4" spans="1:4">
      <c r="A4" s="381" t="s">
        <v>1184</v>
      </c>
      <c r="B4" s="381" t="s">
        <v>949</v>
      </c>
      <c r="C4" s="381" t="str">
        <f>申請用入力!R5</f>
        <v/>
      </c>
    </row>
    <row r="5" spans="1:4">
      <c r="A5" s="381" t="s">
        <v>1184</v>
      </c>
      <c r="B5" s="381" t="s">
        <v>1189</v>
      </c>
      <c r="C5" s="381" t="str">
        <f>申請用入力!R6</f>
        <v/>
      </c>
    </row>
    <row r="6" spans="1:4">
      <c r="A6" s="381" t="s">
        <v>1184</v>
      </c>
      <c r="B6" s="381" t="s">
        <v>1190</v>
      </c>
      <c r="C6" s="381" t="str">
        <f>申請用入力!R7</f>
        <v/>
      </c>
    </row>
    <row r="7" spans="1:4">
      <c r="A7" s="381" t="s">
        <v>1184</v>
      </c>
      <c r="B7" s="381" t="s">
        <v>286</v>
      </c>
      <c r="C7" s="381" t="str">
        <f>申請用入力!R8</f>
        <v/>
      </c>
    </row>
    <row r="8" spans="1:4">
      <c r="A8" s="381" t="s">
        <v>1184</v>
      </c>
      <c r="B8" s="381" t="s">
        <v>1191</v>
      </c>
    </row>
    <row r="9" spans="1:4">
      <c r="A9" s="381" t="s">
        <v>1184</v>
      </c>
      <c r="B9" s="381" t="s">
        <v>1192</v>
      </c>
      <c r="C9" s="381" t="str">
        <f>申請用入力!R9</f>
        <v/>
      </c>
    </row>
    <row r="10" spans="1:4">
      <c r="A10" s="381" t="s">
        <v>1184</v>
      </c>
      <c r="B10" s="381" t="s">
        <v>1193</v>
      </c>
      <c r="C10" s="381" t="str">
        <f>申請用入力!R10</f>
        <v/>
      </c>
    </row>
    <row r="11" spans="1:4">
      <c r="A11" s="381" t="s">
        <v>1184</v>
      </c>
      <c r="B11" s="381" t="s">
        <v>1194</v>
      </c>
      <c r="C11" s="382" t="str">
        <f>申請用入力!R11</f>
        <v/>
      </c>
    </row>
    <row r="12" spans="1:4">
      <c r="A12" s="381" t="s">
        <v>1184</v>
      </c>
      <c r="B12" s="381" t="s">
        <v>263</v>
      </c>
      <c r="C12" s="381" t="str">
        <f>申請用入力!R13</f>
        <v/>
      </c>
    </row>
    <row r="13" spans="1:4">
      <c r="A13" s="381" t="s">
        <v>1184</v>
      </c>
      <c r="B13" s="381" t="s">
        <v>1195</v>
      </c>
      <c r="C13" s="381" t="str">
        <f>申請用入力!R14</f>
        <v/>
      </c>
    </row>
    <row r="14" spans="1:4">
      <c r="A14" s="381" t="s">
        <v>1184</v>
      </c>
      <c r="B14" s="381" t="s">
        <v>1196</v>
      </c>
      <c r="C14" s="381" t="str">
        <f>申請用入力!T14</f>
        <v/>
      </c>
    </row>
    <row r="15" spans="1:4">
      <c r="A15" s="381" t="s">
        <v>1184</v>
      </c>
      <c r="B15" s="381" t="s">
        <v>1197</v>
      </c>
      <c r="C15" s="381" t="str">
        <f>申請用入力!R15</f>
        <v/>
      </c>
    </row>
    <row r="16" spans="1:4">
      <c r="A16" s="381" t="s">
        <v>1184</v>
      </c>
      <c r="B16" s="381" t="s">
        <v>1198</v>
      </c>
      <c r="C16" s="381" t="str">
        <f>申請用入力!R16</f>
        <v/>
      </c>
    </row>
    <row r="17" spans="1:3">
      <c r="A17" s="381" t="s">
        <v>1184</v>
      </c>
      <c r="B17" s="381" t="s">
        <v>1199</v>
      </c>
      <c r="C17" s="381" t="str">
        <f>申請用入力!R17</f>
        <v/>
      </c>
    </row>
    <row r="18" spans="1:3">
      <c r="A18" s="381" t="s">
        <v>1184</v>
      </c>
      <c r="B18" s="381" t="s">
        <v>1200</v>
      </c>
      <c r="C18" s="381" t="str">
        <f>申請用入力!R18</f>
        <v/>
      </c>
    </row>
    <row r="19" spans="1:3">
      <c r="A19" s="381" t="s">
        <v>1184</v>
      </c>
      <c r="B19" s="381" t="s">
        <v>1201</v>
      </c>
      <c r="C19" s="381" t="str">
        <f>申請用入力!R19</f>
        <v/>
      </c>
    </row>
    <row r="20" spans="1:3">
      <c r="A20" s="381" t="s">
        <v>1184</v>
      </c>
      <c r="B20" s="381" t="s">
        <v>1202</v>
      </c>
      <c r="C20" s="381" t="str">
        <f>申請用入力!R20</f>
        <v/>
      </c>
    </row>
    <row r="21" spans="1:3">
      <c r="A21" s="381" t="s">
        <v>1184</v>
      </c>
      <c r="B21" s="381" t="s">
        <v>1203</v>
      </c>
      <c r="C21" s="381" t="str">
        <f>申請用入力!R23</f>
        <v/>
      </c>
    </row>
    <row r="22" spans="1:3">
      <c r="A22" s="381" t="s">
        <v>1184</v>
      </c>
      <c r="B22" s="381" t="s">
        <v>1204</v>
      </c>
      <c r="C22" s="381" t="str">
        <f>申請用入力!U23</f>
        <v/>
      </c>
    </row>
    <row r="23" spans="1:3">
      <c r="A23" s="381" t="s">
        <v>1184</v>
      </c>
      <c r="B23" s="381" t="s">
        <v>1205</v>
      </c>
      <c r="C23" s="381" t="str">
        <f>申請用入力!R24</f>
        <v/>
      </c>
    </row>
    <row r="24" spans="1:3">
      <c r="A24" s="381" t="s">
        <v>1184</v>
      </c>
      <c r="B24" s="381" t="s">
        <v>1206</v>
      </c>
      <c r="C24" s="381" t="str">
        <f>申請用入力!R75</f>
        <v/>
      </c>
    </row>
    <row r="25" spans="1:3">
      <c r="A25" s="381" t="s">
        <v>1184</v>
      </c>
      <c r="B25" s="381" t="s">
        <v>1207</v>
      </c>
      <c r="C25" s="381" t="str">
        <f>申請用入力!U75</f>
        <v/>
      </c>
    </row>
    <row r="26" spans="1:3">
      <c r="A26" s="381" t="s">
        <v>1184</v>
      </c>
      <c r="B26" s="381" t="s">
        <v>1208</v>
      </c>
      <c r="C26" s="381" t="str">
        <f>申請用入力!R76</f>
        <v/>
      </c>
    </row>
    <row r="27" spans="1:3">
      <c r="A27" s="381" t="s">
        <v>1184</v>
      </c>
      <c r="B27" s="381" t="s">
        <v>1209</v>
      </c>
      <c r="C27" s="381" t="str">
        <f>申請用入力!U76</f>
        <v/>
      </c>
    </row>
    <row r="28" spans="1:3">
      <c r="A28" s="381" t="s">
        <v>1184</v>
      </c>
      <c r="B28" s="381" t="s">
        <v>1210</v>
      </c>
    </row>
    <row r="29" spans="1:3">
      <c r="A29" s="381" t="s">
        <v>1184</v>
      </c>
      <c r="B29" s="381" t="s">
        <v>1211</v>
      </c>
    </row>
    <row r="30" spans="1:3">
      <c r="A30" s="381" t="s">
        <v>1184</v>
      </c>
      <c r="B30" s="381" t="s">
        <v>1212</v>
      </c>
      <c r="C30" s="381" t="str">
        <f>申請用入力!R77</f>
        <v/>
      </c>
    </row>
    <row r="31" spans="1:3">
      <c r="A31" s="381" t="s">
        <v>1184</v>
      </c>
      <c r="B31" s="381" t="s">
        <v>1213</v>
      </c>
      <c r="C31" s="381" t="str">
        <f>申請用入力!U77</f>
        <v/>
      </c>
    </row>
    <row r="32" spans="1:3">
      <c r="A32" s="381" t="s">
        <v>1184</v>
      </c>
      <c r="B32" s="381" t="s">
        <v>1214</v>
      </c>
      <c r="C32" s="381" t="str">
        <f>申請用入力!V77</f>
        <v/>
      </c>
    </row>
    <row r="33" spans="1:4">
      <c r="A33" s="381" t="s">
        <v>1184</v>
      </c>
      <c r="B33" s="381" t="s">
        <v>1215</v>
      </c>
      <c r="C33" s="381" t="str">
        <f>申請用入力!R78</f>
        <v/>
      </c>
    </row>
    <row r="34" spans="1:4">
      <c r="A34" s="381" t="s">
        <v>1184</v>
      </c>
      <c r="B34" s="381" t="s">
        <v>1216</v>
      </c>
      <c r="C34" s="381" t="str">
        <f>申請用入力!R79</f>
        <v/>
      </c>
    </row>
    <row r="35" spans="1:4">
      <c r="A35" s="381" t="s">
        <v>1217</v>
      </c>
      <c r="B35" s="381" t="s">
        <v>1185</v>
      </c>
      <c r="C35" s="381" t="str">
        <f>申請用入力!$R$12</f>
        <v/>
      </c>
      <c r="D35" s="381" t="s">
        <v>1186</v>
      </c>
    </row>
    <row r="36" spans="1:4">
      <c r="A36" s="381" t="s">
        <v>1217</v>
      </c>
      <c r="B36" s="381" t="s">
        <v>1187</v>
      </c>
      <c r="C36" s="381">
        <f>選択!$A$2</f>
        <v>2025</v>
      </c>
    </row>
    <row r="37" spans="1:4">
      <c r="A37" s="381" t="s">
        <v>1217</v>
      </c>
      <c r="B37" s="381" t="s">
        <v>1218</v>
      </c>
      <c r="C37" s="381" t="str">
        <f>申請用入力!R41</f>
        <v/>
      </c>
    </row>
    <row r="38" spans="1:4">
      <c r="A38" s="381" t="s">
        <v>1217</v>
      </c>
      <c r="B38" s="381" t="s">
        <v>1219</v>
      </c>
      <c r="C38" s="381" t="str">
        <f>申請用入力!R42</f>
        <v/>
      </c>
    </row>
    <row r="39" spans="1:4">
      <c r="A39" s="381" t="s">
        <v>1217</v>
      </c>
      <c r="B39" s="381" t="s">
        <v>1220</v>
      </c>
      <c r="C39" s="381" t="str">
        <f>申請用入力!R43</f>
        <v/>
      </c>
    </row>
    <row r="40" spans="1:4">
      <c r="A40" s="381" t="s">
        <v>1217</v>
      </c>
      <c r="B40" s="381" t="s">
        <v>1221</v>
      </c>
      <c r="C40" s="381" t="str">
        <f>申請用入力!R44</f>
        <v/>
      </c>
    </row>
    <row r="41" spans="1:4">
      <c r="A41" s="381" t="s">
        <v>1217</v>
      </c>
      <c r="B41" s="381" t="s">
        <v>1222</v>
      </c>
      <c r="C41" s="381" t="str">
        <f>申請用入力!R45</f>
        <v/>
      </c>
    </row>
    <row r="42" spans="1:4">
      <c r="A42" s="381" t="s">
        <v>1223</v>
      </c>
      <c r="B42" s="381" t="s">
        <v>1185</v>
      </c>
      <c r="C42" s="381" t="str">
        <f>申請用入力!$R$12</f>
        <v/>
      </c>
      <c r="D42" s="381" t="s">
        <v>1186</v>
      </c>
    </row>
    <row r="43" spans="1:4">
      <c r="A43" s="381" t="s">
        <v>1223</v>
      </c>
      <c r="B43" s="381" t="s">
        <v>1187</v>
      </c>
      <c r="C43" s="381">
        <f>選択!$A$2</f>
        <v>2025</v>
      </c>
    </row>
    <row r="44" spans="1:4">
      <c r="A44" s="381" t="s">
        <v>1223</v>
      </c>
      <c r="B44" s="381" t="s">
        <v>1224</v>
      </c>
      <c r="C44" s="381">
        <f>選択!$A$2-1</f>
        <v>2024</v>
      </c>
    </row>
    <row r="45" spans="1:4">
      <c r="A45" s="381" t="s">
        <v>1223</v>
      </c>
      <c r="B45" s="381" t="s">
        <v>1225</v>
      </c>
      <c r="C45" s="381" t="str">
        <f>申請用入力!R46</f>
        <v/>
      </c>
    </row>
    <row r="46" spans="1:4">
      <c r="A46" s="381" t="s">
        <v>1223</v>
      </c>
      <c r="B46" s="381" t="s">
        <v>1226</v>
      </c>
      <c r="C46" s="381">
        <f>選択!$A$2-2</f>
        <v>2023</v>
      </c>
    </row>
    <row r="47" spans="1:4">
      <c r="A47" s="381" t="s">
        <v>1223</v>
      </c>
      <c r="B47" s="381" t="s">
        <v>1227</v>
      </c>
      <c r="C47" s="381" t="str">
        <f>申請用入力!R47</f>
        <v/>
      </c>
    </row>
    <row r="48" spans="1:4">
      <c r="A48" s="381" t="s">
        <v>1223</v>
      </c>
      <c r="B48" s="381" t="s">
        <v>1228</v>
      </c>
      <c r="C48" s="381">
        <f>選択!$A$2-3</f>
        <v>2022</v>
      </c>
    </row>
    <row r="49" spans="1:4">
      <c r="A49" s="381" t="s">
        <v>1223</v>
      </c>
      <c r="B49" s="381" t="s">
        <v>1229</v>
      </c>
      <c r="C49" s="381" t="str">
        <f>申請用入力!R48</f>
        <v/>
      </c>
    </row>
    <row r="50" spans="1:4">
      <c r="A50" s="381" t="s">
        <v>1223</v>
      </c>
      <c r="B50" s="381" t="s">
        <v>1230</v>
      </c>
      <c r="C50" s="381" t="str">
        <f>申請用入力!R86</f>
        <v/>
      </c>
    </row>
    <row r="51" spans="1:4">
      <c r="A51" s="381" t="s">
        <v>1223</v>
      </c>
      <c r="B51" s="381" t="s">
        <v>1231</v>
      </c>
      <c r="C51" s="381" t="str">
        <f>申請用入力!R67</f>
        <v/>
      </c>
    </row>
    <row r="52" spans="1:4">
      <c r="A52" s="381" t="s">
        <v>1223</v>
      </c>
      <c r="B52" s="381" t="s">
        <v>1232</v>
      </c>
      <c r="C52" s="381" t="str">
        <f>申請用入力!R68</f>
        <v/>
      </c>
    </row>
    <row r="53" spans="1:4">
      <c r="A53" s="381" t="s">
        <v>1223</v>
      </c>
      <c r="B53" s="381" t="s">
        <v>1233</v>
      </c>
      <c r="C53" s="381" t="str">
        <f>申請用入力!R69</f>
        <v/>
      </c>
    </row>
    <row r="54" spans="1:4">
      <c r="A54" s="381" t="s">
        <v>1223</v>
      </c>
      <c r="B54" s="381" t="s">
        <v>1234</v>
      </c>
      <c r="C54" s="381" t="str">
        <f>申請用入力!R70</f>
        <v/>
      </c>
    </row>
    <row r="55" spans="1:4">
      <c r="A55" s="381" t="s">
        <v>1223</v>
      </c>
      <c r="B55" s="381" t="s">
        <v>1235</v>
      </c>
      <c r="C55" s="381" t="str">
        <f>申請用入力!R87</f>
        <v/>
      </c>
    </row>
    <row r="56" spans="1:4">
      <c r="A56" s="381" t="s">
        <v>1223</v>
      </c>
      <c r="B56" s="381" t="s">
        <v>1236</v>
      </c>
      <c r="C56" s="381" t="str">
        <f>申請用入力!R88</f>
        <v/>
      </c>
    </row>
    <row r="57" spans="1:4">
      <c r="A57" s="381" t="s">
        <v>1223</v>
      </c>
      <c r="B57" s="381" t="s">
        <v>1237</v>
      </c>
      <c r="C57" s="381" t="str">
        <f>申請用入力!R89</f>
        <v/>
      </c>
    </row>
    <row r="58" spans="1:4">
      <c r="A58" s="381" t="s">
        <v>1223</v>
      </c>
      <c r="B58" s="381" t="s">
        <v>1238</v>
      </c>
      <c r="C58" s="381" t="str">
        <f>申請用入力!R90</f>
        <v/>
      </c>
    </row>
    <row r="59" spans="1:4">
      <c r="A59" s="381" t="s">
        <v>1223</v>
      </c>
      <c r="B59" s="381" t="s">
        <v>1239</v>
      </c>
      <c r="C59" s="381" t="str">
        <f>申請用入力!R91</f>
        <v/>
      </c>
    </row>
    <row r="60" spans="1:4">
      <c r="A60" s="381" t="s">
        <v>1223</v>
      </c>
      <c r="B60" s="381" t="s">
        <v>1240</v>
      </c>
      <c r="C60" s="381" t="str">
        <f>申請用入力!R92</f>
        <v/>
      </c>
    </row>
    <row r="61" spans="1:4">
      <c r="A61" s="381" t="s">
        <v>1223</v>
      </c>
      <c r="B61" s="381" t="s">
        <v>1241</v>
      </c>
      <c r="C61" s="381" t="str">
        <f>申請用入力!R93</f>
        <v/>
      </c>
    </row>
    <row r="62" spans="1:4">
      <c r="A62" s="381" t="s">
        <v>1223</v>
      </c>
      <c r="B62" s="381" t="s">
        <v>1242</v>
      </c>
      <c r="C62" s="381" t="str">
        <f>申請用入力!R94</f>
        <v/>
      </c>
    </row>
    <row r="63" spans="1:4">
      <c r="A63" s="381" t="str">
        <f>IF(C65="","","輸出入国テーブル")</f>
        <v/>
      </c>
      <c r="B63" s="381" t="s">
        <v>1185</v>
      </c>
      <c r="C63" s="381" t="str">
        <f>申請用入力!$R$12</f>
        <v/>
      </c>
      <c r="D63" s="381" t="s">
        <v>1186</v>
      </c>
    </row>
    <row r="64" spans="1:4">
      <c r="A64" s="381" t="str">
        <f>IF(C65="","","輸出入国テーブル")</f>
        <v/>
      </c>
      <c r="B64" s="381" t="s">
        <v>1187</v>
      </c>
      <c r="C64" s="381">
        <f>選択!$A$2</f>
        <v>2025</v>
      </c>
    </row>
    <row r="65" spans="1:4">
      <c r="A65" s="381" t="str">
        <f>IF(C65="","","輸出入国テーブル")</f>
        <v/>
      </c>
      <c r="B65" s="381" t="s">
        <v>1243</v>
      </c>
      <c r="C65" s="381" t="str">
        <f>IF(申請用入力!R50="その他",申請用入力!T50,申請用入力!R50)</f>
        <v/>
      </c>
    </row>
    <row r="66" spans="1:4">
      <c r="A66" s="381" t="str">
        <f>IF(C65="","","輸出入国テーブル")</f>
        <v/>
      </c>
      <c r="B66" s="381" t="s">
        <v>1244</v>
      </c>
      <c r="C66" s="381" t="str">
        <f>申請用入力!R51</f>
        <v/>
      </c>
    </row>
    <row r="67" spans="1:4">
      <c r="A67" s="381" t="str">
        <f>IF(C65="","","輸出入国テーブル")</f>
        <v/>
      </c>
      <c r="B67" s="381" t="s">
        <v>1245</v>
      </c>
      <c r="C67" s="381" t="str">
        <f>申請用入力!R57</f>
        <v/>
      </c>
    </row>
    <row r="68" spans="1:4">
      <c r="A68" s="381" t="str">
        <f>IF(C65="","","輸出入国テーブル")</f>
        <v/>
      </c>
      <c r="B68" s="381" t="s">
        <v>1246</v>
      </c>
      <c r="C68" s="381" t="str">
        <f>申請用入力!R58</f>
        <v/>
      </c>
    </row>
    <row r="69" spans="1:4">
      <c r="A69" s="381" t="str">
        <f>IF(C65="","","輸出入国テーブル")</f>
        <v/>
      </c>
      <c r="B69" s="381" t="s">
        <v>1247</v>
      </c>
      <c r="C69" s="381" t="str">
        <f>申請用入力!R59</f>
        <v/>
      </c>
    </row>
    <row r="70" spans="1:4">
      <c r="A70" s="381" t="str">
        <f>IF(C72="","","輸出入国テーブル")</f>
        <v/>
      </c>
      <c r="B70" s="381" t="s">
        <v>1185</v>
      </c>
      <c r="C70" s="381" t="str">
        <f>申請用入力!$R$12</f>
        <v/>
      </c>
      <c r="D70" s="381" t="s">
        <v>1186</v>
      </c>
    </row>
    <row r="71" spans="1:4">
      <c r="A71" s="381" t="str">
        <f>IF(C72="","","輸出入国テーブル")</f>
        <v/>
      </c>
      <c r="B71" s="381" t="s">
        <v>1187</v>
      </c>
      <c r="C71" s="381">
        <f>選択!$A$2</f>
        <v>2025</v>
      </c>
    </row>
    <row r="72" spans="1:4">
      <c r="A72" s="381" t="str">
        <f>IF(C72="","","輸出入国テーブル")</f>
        <v/>
      </c>
      <c r="B72" s="381" t="s">
        <v>1243</v>
      </c>
      <c r="C72" s="381" t="str">
        <f>IF(申請用入力!R52="その他",申請用入力!T52,申請用入力!R52)</f>
        <v/>
      </c>
    </row>
    <row r="73" spans="1:4">
      <c r="A73" s="381" t="str">
        <f>IF(C72="","","輸出入国テーブル")</f>
        <v/>
      </c>
      <c r="B73" s="381" t="s">
        <v>1244</v>
      </c>
      <c r="C73" s="381" t="str">
        <f>申請用入力!R53</f>
        <v/>
      </c>
    </row>
    <row r="74" spans="1:4">
      <c r="A74" s="381" t="str">
        <f>IF(C72="","","輸出入国テーブル")</f>
        <v/>
      </c>
      <c r="B74" s="381" t="s">
        <v>1245</v>
      </c>
      <c r="C74" s="381" t="str">
        <f>申請用入力!R60</f>
        <v/>
      </c>
    </row>
    <row r="75" spans="1:4">
      <c r="A75" s="381" t="str">
        <f>IF(C72="","","輸出入国テーブル")</f>
        <v/>
      </c>
      <c r="B75" s="381" t="s">
        <v>1246</v>
      </c>
      <c r="C75" s="381" t="str">
        <f>申請用入力!R61</f>
        <v/>
      </c>
    </row>
    <row r="76" spans="1:4">
      <c r="A76" s="381" t="str">
        <f>IF(C72="","","輸出入国テーブル")</f>
        <v/>
      </c>
      <c r="B76" s="381" t="s">
        <v>1247</v>
      </c>
      <c r="C76" s="381" t="str">
        <f>申請用入力!R62</f>
        <v/>
      </c>
    </row>
    <row r="77" spans="1:4">
      <c r="A77" s="381" t="str">
        <f>IF(C79="","","輸出入国テーブル")</f>
        <v/>
      </c>
      <c r="B77" s="381" t="s">
        <v>1185</v>
      </c>
      <c r="C77" s="381" t="str">
        <f>申請用入力!$R$12</f>
        <v/>
      </c>
      <c r="D77" s="381" t="s">
        <v>1186</v>
      </c>
    </row>
    <row r="78" spans="1:4">
      <c r="A78" s="381" t="str">
        <f>IF(C79="","","輸出入国テーブル")</f>
        <v/>
      </c>
      <c r="B78" s="381" t="s">
        <v>1187</v>
      </c>
      <c r="C78" s="381">
        <f>選択!$A$2</f>
        <v>2025</v>
      </c>
    </row>
    <row r="79" spans="1:4">
      <c r="A79" s="381" t="str">
        <f>IF(C79="","","輸出入国テーブル")</f>
        <v/>
      </c>
      <c r="B79" s="381" t="s">
        <v>1243</v>
      </c>
      <c r="C79" s="381" t="str">
        <f>IF(申請用入力!R54="その他",申請用入力!T54,申請用入力!R54)</f>
        <v/>
      </c>
    </row>
    <row r="80" spans="1:4">
      <c r="A80" s="381" t="str">
        <f>IF(C79="","","輸出入国テーブル")</f>
        <v/>
      </c>
      <c r="B80" s="381" t="s">
        <v>1244</v>
      </c>
      <c r="C80" s="381" t="str">
        <f>申請用入力!R55</f>
        <v/>
      </c>
    </row>
    <row r="81" spans="1:4">
      <c r="A81" s="381" t="str">
        <f>IF(C79="","","輸出入国テーブル")</f>
        <v/>
      </c>
      <c r="B81" s="381" t="s">
        <v>1245</v>
      </c>
      <c r="C81" s="381" t="str">
        <f>申請用入力!R63</f>
        <v/>
      </c>
    </row>
    <row r="82" spans="1:4">
      <c r="A82" s="381" t="str">
        <f>IF(C79="","","輸出入国テーブル")</f>
        <v/>
      </c>
      <c r="B82" s="381" t="s">
        <v>1246</v>
      </c>
      <c r="C82" s="381" t="str">
        <f>申請用入力!R64</f>
        <v/>
      </c>
    </row>
    <row r="83" spans="1:4">
      <c r="A83" s="381" t="str">
        <f>IF(C79="","","輸出入国テーブル")</f>
        <v/>
      </c>
      <c r="B83" s="381" t="s">
        <v>1247</v>
      </c>
      <c r="C83" s="381" t="str">
        <f>申請用入力!R65</f>
        <v/>
      </c>
    </row>
    <row r="84" spans="1:4">
      <c r="A84" s="381" t="str">
        <f>IF(C91=0,"","取扱商品テーブル")</f>
        <v>取扱商品テーブル</v>
      </c>
      <c r="B84" s="381" t="s">
        <v>1185</v>
      </c>
      <c r="C84" s="381" t="str">
        <f>申請用入力!$R$12</f>
        <v/>
      </c>
      <c r="D84" s="381" t="s">
        <v>1186</v>
      </c>
    </row>
    <row r="85" spans="1:4">
      <c r="A85" s="381" t="str">
        <f>IF(C91=0,"","取扱商品テーブル")</f>
        <v>取扱商品テーブル</v>
      </c>
      <c r="B85" s="381" t="s">
        <v>1187</v>
      </c>
      <c r="C85" s="381">
        <f>選択!$A$2</f>
        <v>2025</v>
      </c>
    </row>
    <row r="86" spans="1:4">
      <c r="A86" s="381" t="str">
        <f>IF(C91=0,"","取扱商品テーブル")</f>
        <v>取扱商品テーブル</v>
      </c>
      <c r="B86" s="381" t="s">
        <v>1248</v>
      </c>
      <c r="C86" s="381">
        <v>1</v>
      </c>
    </row>
    <row r="87" spans="1:4">
      <c r="A87" s="381" t="str">
        <f>IF(C91=0,"","取扱商品テーブル")</f>
        <v>取扱商品テーブル</v>
      </c>
      <c r="B87" s="381" t="s">
        <v>1249</v>
      </c>
      <c r="C87" s="381" t="str">
        <f>申請用入力!R26</f>
        <v/>
      </c>
    </row>
    <row r="88" spans="1:4">
      <c r="A88" s="381" t="str">
        <f>IF(C91=0,"","取扱商品テーブル")</f>
        <v>取扱商品テーブル</v>
      </c>
      <c r="B88" s="381" t="s">
        <v>1250</v>
      </c>
      <c r="C88" s="381" t="str">
        <f>申請用入力!U26</f>
        <v/>
      </c>
    </row>
    <row r="89" spans="1:4">
      <c r="A89" s="381" t="str">
        <f>IF(C91=0,"","取扱商品テーブル")</f>
        <v>取扱商品テーブル</v>
      </c>
      <c r="B89" s="381" t="s">
        <v>1251</v>
      </c>
      <c r="C89" s="381" t="str">
        <f>申請用入力!R27</f>
        <v/>
      </c>
    </row>
    <row r="90" spans="1:4">
      <c r="A90" s="381" t="str">
        <f>IF(C91=0,"","取扱商品テーブル")</f>
        <v>取扱商品テーブル</v>
      </c>
      <c r="B90" s="381" t="s">
        <v>1252</v>
      </c>
      <c r="C90" s="381" t="str">
        <f>申請用入力!U27</f>
        <v/>
      </c>
    </row>
    <row r="91" spans="1:4">
      <c r="A91" s="381" t="str">
        <f>IF(C91=0,"","取扱商品テーブル")</f>
        <v>取扱商品テーブル</v>
      </c>
      <c r="B91" s="381" t="s">
        <v>1253</v>
      </c>
      <c r="C91" s="381" t="str">
        <f>申請用入力!R28</f>
        <v/>
      </c>
    </row>
    <row r="92" spans="1:4">
      <c r="A92" s="381" t="str">
        <f>IF(C99=0,"","取扱商品テーブル")</f>
        <v>取扱商品テーブル</v>
      </c>
      <c r="B92" s="381" t="s">
        <v>1185</v>
      </c>
      <c r="C92" s="381" t="str">
        <f>申請用入力!$R$12</f>
        <v/>
      </c>
      <c r="D92" s="381" t="s">
        <v>1186</v>
      </c>
    </row>
    <row r="93" spans="1:4">
      <c r="A93" s="381" t="str">
        <f>IF(C99=0,"","取扱商品テーブル")</f>
        <v>取扱商品テーブル</v>
      </c>
      <c r="B93" s="381" t="s">
        <v>1187</v>
      </c>
      <c r="C93" s="381">
        <f>選択!$A$2</f>
        <v>2025</v>
      </c>
    </row>
    <row r="94" spans="1:4">
      <c r="A94" s="381" t="str">
        <f>IF(C99=0,"","取扱商品テーブル")</f>
        <v>取扱商品テーブル</v>
      </c>
      <c r="B94" s="381" t="s">
        <v>1248</v>
      </c>
      <c r="C94" s="381">
        <v>2</v>
      </c>
    </row>
    <row r="95" spans="1:4">
      <c r="A95" s="381" t="str">
        <f>IF(C99=0,"","取扱商品テーブル")</f>
        <v>取扱商品テーブル</v>
      </c>
      <c r="B95" s="381" t="s">
        <v>1249</v>
      </c>
      <c r="C95" s="381" t="str">
        <f>申請用入力!R29</f>
        <v/>
      </c>
    </row>
    <row r="96" spans="1:4">
      <c r="A96" s="381" t="str">
        <f>IF(C99=0,"","取扱商品テーブル")</f>
        <v>取扱商品テーブル</v>
      </c>
      <c r="B96" s="381" t="s">
        <v>1250</v>
      </c>
      <c r="C96" s="381" t="str">
        <f>申請用入力!U29</f>
        <v/>
      </c>
    </row>
    <row r="97" spans="1:4">
      <c r="A97" s="381" t="str">
        <f>IF(C99=0,"","取扱商品テーブル")</f>
        <v>取扱商品テーブル</v>
      </c>
      <c r="B97" s="381" t="s">
        <v>1251</v>
      </c>
      <c r="C97" s="381" t="str">
        <f>申請用入力!R30</f>
        <v/>
      </c>
    </row>
    <row r="98" spans="1:4">
      <c r="A98" s="381" t="str">
        <f>IF(C99=0,"","取扱商品テーブル")</f>
        <v>取扱商品テーブル</v>
      </c>
      <c r="B98" s="381" t="s">
        <v>1252</v>
      </c>
      <c r="C98" s="381" t="str">
        <f>申請用入力!U30</f>
        <v/>
      </c>
    </row>
    <row r="99" spans="1:4">
      <c r="A99" s="381" t="str">
        <f>IF(C99=0,"","取扱商品テーブル")</f>
        <v>取扱商品テーブル</v>
      </c>
      <c r="B99" s="381" t="s">
        <v>1253</v>
      </c>
      <c r="C99" s="381" t="str">
        <f>申請用入力!R31</f>
        <v/>
      </c>
    </row>
    <row r="100" spans="1:4">
      <c r="A100" s="381" t="str">
        <f>IF(C107=0,"","取扱商品テーブル")</f>
        <v>取扱商品テーブル</v>
      </c>
      <c r="B100" s="381" t="s">
        <v>1185</v>
      </c>
      <c r="C100" s="381" t="str">
        <f>申請用入力!$R$12</f>
        <v/>
      </c>
      <c r="D100" s="381" t="s">
        <v>1186</v>
      </c>
    </row>
    <row r="101" spans="1:4">
      <c r="A101" s="381" t="str">
        <f>IF(C107=0,"","取扱商品テーブル")</f>
        <v>取扱商品テーブル</v>
      </c>
      <c r="B101" s="381" t="s">
        <v>1187</v>
      </c>
      <c r="C101" s="381">
        <f>選択!$A$2</f>
        <v>2025</v>
      </c>
    </row>
    <row r="102" spans="1:4">
      <c r="A102" s="381" t="str">
        <f>IF(C107=0,"","取扱商品テーブル")</f>
        <v>取扱商品テーブル</v>
      </c>
      <c r="B102" s="381" t="s">
        <v>1248</v>
      </c>
      <c r="C102" s="381">
        <v>3</v>
      </c>
    </row>
    <row r="103" spans="1:4">
      <c r="A103" s="381" t="str">
        <f>IF(C107=0,"","取扱商品テーブル")</f>
        <v>取扱商品テーブル</v>
      </c>
      <c r="B103" s="381" t="s">
        <v>1249</v>
      </c>
      <c r="C103" s="381" t="str">
        <f>申請用入力!R32</f>
        <v/>
      </c>
    </row>
    <row r="104" spans="1:4">
      <c r="A104" s="381" t="str">
        <f>IF(C107=0,"","取扱商品テーブル")</f>
        <v>取扱商品テーブル</v>
      </c>
      <c r="B104" s="381" t="s">
        <v>1250</v>
      </c>
      <c r="C104" s="381" t="str">
        <f>申請用入力!U32</f>
        <v/>
      </c>
    </row>
    <row r="105" spans="1:4">
      <c r="A105" s="381" t="str">
        <f>IF(C107=0,"","取扱商品テーブル")</f>
        <v>取扱商品テーブル</v>
      </c>
      <c r="B105" s="381" t="s">
        <v>1251</v>
      </c>
      <c r="C105" s="381" t="str">
        <f>申請用入力!R33</f>
        <v/>
      </c>
    </row>
    <row r="106" spans="1:4">
      <c r="A106" s="381" t="str">
        <f>IF(C107=0,"","取扱商品テーブル")</f>
        <v>取扱商品テーブル</v>
      </c>
      <c r="B106" s="381" t="s">
        <v>1252</v>
      </c>
      <c r="C106" s="381" t="str">
        <f>申請用入力!U33</f>
        <v/>
      </c>
    </row>
    <row r="107" spans="1:4">
      <c r="A107" s="381" t="str">
        <f>IF(C107=0,"","取扱商品テーブル")</f>
        <v>取扱商品テーブル</v>
      </c>
      <c r="B107" s="381" t="s">
        <v>1253</v>
      </c>
      <c r="C107" s="381" t="str">
        <f>申請用入力!R34</f>
        <v/>
      </c>
    </row>
    <row r="108" spans="1:4">
      <c r="A108" s="381" t="str">
        <f>IF(C115=0,"","取扱商品テーブル")</f>
        <v>取扱商品テーブル</v>
      </c>
      <c r="B108" s="381" t="s">
        <v>1185</v>
      </c>
      <c r="C108" s="381" t="str">
        <f>申請用入力!$R$12</f>
        <v/>
      </c>
      <c r="D108" s="381" t="s">
        <v>1186</v>
      </c>
    </row>
    <row r="109" spans="1:4">
      <c r="A109" s="381" t="str">
        <f>IF(C115=0,"","取扱商品テーブル")</f>
        <v>取扱商品テーブル</v>
      </c>
      <c r="B109" s="381" t="s">
        <v>1187</v>
      </c>
      <c r="C109" s="381">
        <f>選択!$A$2</f>
        <v>2025</v>
      </c>
    </row>
    <row r="110" spans="1:4">
      <c r="A110" s="381" t="str">
        <f>IF(C115=0,"","取扱商品テーブル")</f>
        <v>取扱商品テーブル</v>
      </c>
      <c r="B110" s="381" t="s">
        <v>1248</v>
      </c>
      <c r="C110" s="381">
        <v>4</v>
      </c>
    </row>
    <row r="111" spans="1:4">
      <c r="A111" s="381" t="str">
        <f>IF(C115=0,"","取扱商品テーブル")</f>
        <v>取扱商品テーブル</v>
      </c>
      <c r="B111" s="381" t="s">
        <v>1249</v>
      </c>
      <c r="C111" s="381" t="str">
        <f>申請用入力!R35</f>
        <v/>
      </c>
    </row>
    <row r="112" spans="1:4">
      <c r="A112" s="381" t="str">
        <f>IF(C115=0,"","取扱商品テーブル")</f>
        <v>取扱商品テーブル</v>
      </c>
      <c r="B112" s="381" t="s">
        <v>1250</v>
      </c>
      <c r="C112" s="381" t="str">
        <f>申請用入力!U35</f>
        <v/>
      </c>
    </row>
    <row r="113" spans="1:4">
      <c r="A113" s="381" t="str">
        <f>IF(C115=0,"","取扱商品テーブル")</f>
        <v>取扱商品テーブル</v>
      </c>
      <c r="B113" s="381" t="s">
        <v>1251</v>
      </c>
      <c r="C113" s="381" t="str">
        <f>申請用入力!R36</f>
        <v/>
      </c>
    </row>
    <row r="114" spans="1:4">
      <c r="A114" s="381" t="str">
        <f>IF(C115=0,"","取扱商品テーブル")</f>
        <v>取扱商品テーブル</v>
      </c>
      <c r="B114" s="381" t="s">
        <v>1252</v>
      </c>
      <c r="C114" s="381" t="str">
        <f>申請用入力!U36</f>
        <v/>
      </c>
    </row>
    <row r="115" spans="1:4">
      <c r="A115" s="381" t="str">
        <f>IF(C115=0,"","取扱商品テーブル")</f>
        <v>取扱商品テーブル</v>
      </c>
      <c r="B115" s="381" t="s">
        <v>1253</v>
      </c>
      <c r="C115" s="381" t="str">
        <f>申請用入力!R37</f>
        <v/>
      </c>
    </row>
    <row r="116" spans="1:4">
      <c r="A116" s="381" t="str">
        <f>IF(C123=0,"","取扱商品テーブル")</f>
        <v>取扱商品テーブル</v>
      </c>
      <c r="B116" s="381" t="s">
        <v>1185</v>
      </c>
      <c r="C116" s="381" t="str">
        <f>申請用入力!$R$12</f>
        <v/>
      </c>
      <c r="D116" s="381" t="s">
        <v>1186</v>
      </c>
    </row>
    <row r="117" spans="1:4">
      <c r="A117" s="381" t="str">
        <f>IF(C123=0,"","取扱商品テーブル")</f>
        <v>取扱商品テーブル</v>
      </c>
      <c r="B117" s="381" t="s">
        <v>1187</v>
      </c>
      <c r="C117" s="381">
        <f>選択!$A$2</f>
        <v>2025</v>
      </c>
    </row>
    <row r="118" spans="1:4">
      <c r="A118" s="381" t="str">
        <f>IF(C123=0,"","取扱商品テーブル")</f>
        <v>取扱商品テーブル</v>
      </c>
      <c r="B118" s="381" t="s">
        <v>1248</v>
      </c>
      <c r="C118" s="381">
        <v>5</v>
      </c>
    </row>
    <row r="119" spans="1:4">
      <c r="A119" s="381" t="str">
        <f>IF(C123=0,"","取扱商品テーブル")</f>
        <v>取扱商品テーブル</v>
      </c>
      <c r="B119" s="381" t="s">
        <v>1249</v>
      </c>
      <c r="C119" s="381" t="str">
        <f>申請用入力!R38</f>
        <v/>
      </c>
    </row>
    <row r="120" spans="1:4">
      <c r="A120" s="381" t="str">
        <f>IF(C123=0,"","取扱商品テーブル")</f>
        <v>取扱商品テーブル</v>
      </c>
      <c r="B120" s="381" t="s">
        <v>1250</v>
      </c>
      <c r="C120" s="381" t="str">
        <f>申請用入力!U38</f>
        <v/>
      </c>
    </row>
    <row r="121" spans="1:4">
      <c r="A121" s="381" t="str">
        <f>IF(C123=0,"","取扱商品テーブル")</f>
        <v>取扱商品テーブル</v>
      </c>
      <c r="B121" s="381" t="s">
        <v>1251</v>
      </c>
      <c r="C121" s="381" t="str">
        <f>申請用入力!R39</f>
        <v/>
      </c>
    </row>
    <row r="122" spans="1:4">
      <c r="A122" s="381" t="str">
        <f>IF(C123=0,"","取扱商品テーブル")</f>
        <v>取扱商品テーブル</v>
      </c>
      <c r="B122" s="381" t="s">
        <v>1252</v>
      </c>
      <c r="C122" s="381" t="str">
        <f>申請用入力!U39</f>
        <v/>
      </c>
    </row>
    <row r="123" spans="1:4">
      <c r="A123" s="381" t="str">
        <f>IF(C123=0,"","取扱商品テーブル")</f>
        <v>取扱商品テーブル</v>
      </c>
      <c r="B123" s="381" t="s">
        <v>1253</v>
      </c>
      <c r="C123" s="381" t="str">
        <f>申請用入力!R40</f>
        <v/>
      </c>
    </row>
    <row r="124" spans="1:4">
      <c r="A124" s="381" t="s">
        <v>1283</v>
      </c>
      <c r="B124" s="381" t="s">
        <v>1284</v>
      </c>
      <c r="C124" s="381" t="str">
        <f>申請用入力!$R$12</f>
        <v/>
      </c>
      <c r="D124" s="381" t="s">
        <v>1186</v>
      </c>
    </row>
    <row r="125" spans="1:4">
      <c r="A125" s="381" t="s">
        <v>1283</v>
      </c>
      <c r="B125" s="381" t="s">
        <v>1285</v>
      </c>
      <c r="C125" s="381">
        <f>選択!$A$2</f>
        <v>2025</v>
      </c>
    </row>
    <row r="126" spans="1:4">
      <c r="A126" s="381" t="s">
        <v>1283</v>
      </c>
      <c r="B126" s="381" t="s">
        <v>1254</v>
      </c>
      <c r="C126" s="381" t="str">
        <f>選択!$A$1</f>
        <v>商品改良支援</v>
      </c>
    </row>
    <row r="127" spans="1:4">
      <c r="A127" s="381" t="s">
        <v>1283</v>
      </c>
      <c r="B127" s="381" t="s">
        <v>1286</v>
      </c>
      <c r="C127" s="381" t="e" cm="1">
        <f t="array" aca="1" ref="C127" ca="1">MID(MID(CELL("filename"),FIND("[",CELL("filename"))+1,FIND("]",CELL("filename"))-FIND("[",CELL("filename"))-1),FIND("_",MID(CELL("filename"),FIND("[",CELL("filename"))+1,FIND("]",CELL("filename"))-FIND("[",CELL("filename"))-1),1)-3,3)</f>
        <v>#N/A</v>
      </c>
    </row>
    <row r="128" spans="1:4">
      <c r="A128" s="381" t="s">
        <v>1283</v>
      </c>
      <c r="B128" s="381" t="s">
        <v>1287</v>
      </c>
      <c r="C128" s="382">
        <f>申請用入力!F123</f>
        <v>0</v>
      </c>
    </row>
    <row r="129" spans="1:3">
      <c r="A129" s="381" t="s">
        <v>1283</v>
      </c>
      <c r="B129" s="381" t="s">
        <v>1288</v>
      </c>
      <c r="C129" s="382">
        <f>申請用入力!F124</f>
        <v>0</v>
      </c>
    </row>
    <row r="130" spans="1:3">
      <c r="A130" s="381" t="s">
        <v>1283</v>
      </c>
      <c r="B130" s="381" t="s">
        <v>1289</v>
      </c>
      <c r="C130" s="382">
        <f>申請用入力!J124</f>
        <v>0</v>
      </c>
    </row>
    <row r="131" spans="1:3">
      <c r="A131" s="381" t="s">
        <v>1283</v>
      </c>
      <c r="B131" s="381" t="s">
        <v>1290</v>
      </c>
      <c r="C131" s="381">
        <f>申請用入力!F126</f>
        <v>0</v>
      </c>
    </row>
    <row r="132" spans="1:3">
      <c r="A132" s="381" t="s">
        <v>1283</v>
      </c>
      <c r="B132" s="381" t="s">
        <v>1291</v>
      </c>
      <c r="C132" s="381">
        <f>申請用入力!F127</f>
        <v>0</v>
      </c>
    </row>
    <row r="133" spans="1:3">
      <c r="A133" s="381" t="s">
        <v>1283</v>
      </c>
      <c r="B133" s="381" t="s">
        <v>1292</v>
      </c>
      <c r="C133" s="381">
        <f>申請用入力!F128</f>
        <v>0</v>
      </c>
    </row>
    <row r="134" spans="1:3">
      <c r="A134" s="381" t="s">
        <v>1283</v>
      </c>
      <c r="B134" s="381" t="s">
        <v>1293</v>
      </c>
      <c r="C134" s="381">
        <f>申請用入力!F129</f>
        <v>0</v>
      </c>
    </row>
    <row r="135" spans="1:3">
      <c r="A135" s="381" t="s">
        <v>1283</v>
      </c>
      <c r="B135" s="381" t="s">
        <v>1294</v>
      </c>
      <c r="C135" s="381">
        <f>申請用入力!F130</f>
        <v>0</v>
      </c>
    </row>
    <row r="136" spans="1:3">
      <c r="A136" s="381" t="s">
        <v>1283</v>
      </c>
      <c r="B136" s="381" t="s">
        <v>1295</v>
      </c>
      <c r="C136" s="381">
        <f>申請用入力!F132</f>
        <v>0</v>
      </c>
    </row>
    <row r="137" spans="1:3">
      <c r="A137" s="381" t="s">
        <v>1283</v>
      </c>
      <c r="B137" s="381" t="s">
        <v>1296</v>
      </c>
      <c r="C137" s="381">
        <f>申請用入力!F133</f>
        <v>0</v>
      </c>
    </row>
    <row r="138" spans="1:3">
      <c r="A138" s="381" t="s">
        <v>1283</v>
      </c>
      <c r="B138" s="381" t="s">
        <v>1297</v>
      </c>
      <c r="C138" s="381">
        <f>申請用入力!F134</f>
        <v>0</v>
      </c>
    </row>
    <row r="139" spans="1:3">
      <c r="A139" s="381" t="s">
        <v>1283</v>
      </c>
      <c r="B139" s="381" t="s">
        <v>1298</v>
      </c>
      <c r="C139" s="381">
        <f>申請用入力!I134</f>
        <v>0</v>
      </c>
    </row>
    <row r="140" spans="1:3">
      <c r="A140" s="381" t="s">
        <v>1283</v>
      </c>
      <c r="B140" s="381" t="s">
        <v>1299</v>
      </c>
      <c r="C140" s="381">
        <f>申請用入力!L134</f>
        <v>0</v>
      </c>
    </row>
    <row r="141" spans="1:3">
      <c r="A141" s="381" t="s">
        <v>1283</v>
      </c>
      <c r="B141" s="381" t="s">
        <v>1300</v>
      </c>
      <c r="C141" s="381">
        <f>申請用入力!F135</f>
        <v>0</v>
      </c>
    </row>
    <row r="142" spans="1:3">
      <c r="A142" s="381" t="s">
        <v>1283</v>
      </c>
      <c r="B142" s="381" t="s">
        <v>1301</v>
      </c>
      <c r="C142" s="381">
        <f>申請用入力!F136</f>
        <v>0</v>
      </c>
    </row>
    <row r="143" spans="1:3">
      <c r="A143" s="381" t="s">
        <v>1283</v>
      </c>
      <c r="B143" s="381" t="s">
        <v>1302</v>
      </c>
      <c r="C143" s="381">
        <f>申請用入力!F137</f>
        <v>0</v>
      </c>
    </row>
    <row r="144" spans="1:3">
      <c r="A144" s="381" t="s">
        <v>1283</v>
      </c>
      <c r="B144" s="381" t="s">
        <v>1303</v>
      </c>
      <c r="C144" s="382">
        <f>申請用入力!F139</f>
        <v>0</v>
      </c>
    </row>
    <row r="145" spans="1:3">
      <c r="A145" s="381" t="s">
        <v>1283</v>
      </c>
      <c r="B145" s="381" t="s">
        <v>1304</v>
      </c>
      <c r="C145" s="381">
        <f>申請用入力!G139</f>
        <v>0</v>
      </c>
    </row>
    <row r="146" spans="1:3">
      <c r="A146" s="381" t="s">
        <v>1283</v>
      </c>
      <c r="B146" s="381" t="s">
        <v>1305</v>
      </c>
      <c r="C146" s="382">
        <f>申請用入力!F140</f>
        <v>0</v>
      </c>
    </row>
    <row r="147" spans="1:3">
      <c r="A147" s="381" t="s">
        <v>1283</v>
      </c>
      <c r="B147" s="381" t="s">
        <v>1306</v>
      </c>
      <c r="C147" s="381">
        <f>申請用入力!G140</f>
        <v>0</v>
      </c>
    </row>
    <row r="148" spans="1:3">
      <c r="A148" s="381" t="s">
        <v>1283</v>
      </c>
      <c r="B148" s="381" t="s">
        <v>1307</v>
      </c>
      <c r="C148" s="382">
        <f>申請用入力!F141</f>
        <v>0</v>
      </c>
    </row>
    <row r="149" spans="1:3">
      <c r="A149" s="381" t="s">
        <v>1283</v>
      </c>
      <c r="B149" s="381" t="s">
        <v>1308</v>
      </c>
      <c r="C149" s="381">
        <f>申請用入力!G141</f>
        <v>0</v>
      </c>
    </row>
    <row r="150" spans="1:3">
      <c r="A150" s="381" t="s">
        <v>1283</v>
      </c>
      <c r="B150" s="381" t="s">
        <v>1309</v>
      </c>
      <c r="C150" s="382">
        <f>申請用入力!F142</f>
        <v>0</v>
      </c>
    </row>
    <row r="151" spans="1:3">
      <c r="A151" s="381" t="s">
        <v>1283</v>
      </c>
      <c r="B151" s="381" t="s">
        <v>1310</v>
      </c>
      <c r="C151" s="381">
        <f>申請用入力!G142</f>
        <v>0</v>
      </c>
    </row>
    <row r="152" spans="1:3">
      <c r="A152" s="381" t="s">
        <v>1283</v>
      </c>
      <c r="B152" s="381" t="s">
        <v>1311</v>
      </c>
      <c r="C152" s="382">
        <f>申請用入力!F143</f>
        <v>0</v>
      </c>
    </row>
    <row r="153" spans="1:3">
      <c r="A153" s="381" t="s">
        <v>1283</v>
      </c>
      <c r="B153" s="381" t="s">
        <v>1312</v>
      </c>
      <c r="C153" s="381">
        <f>申請用入力!G143</f>
        <v>0</v>
      </c>
    </row>
    <row r="154" spans="1:3">
      <c r="A154" s="381" t="s">
        <v>1283</v>
      </c>
      <c r="B154" s="381" t="s">
        <v>1313</v>
      </c>
      <c r="C154" s="382">
        <f>申請用入力!F144</f>
        <v>0</v>
      </c>
    </row>
    <row r="155" spans="1:3">
      <c r="A155" s="381" t="s">
        <v>1283</v>
      </c>
      <c r="B155" s="381" t="s">
        <v>1314</v>
      </c>
      <c r="C155" s="381">
        <f>申請用入力!G144</f>
        <v>0</v>
      </c>
    </row>
    <row r="156" spans="1:3">
      <c r="A156" s="381" t="s">
        <v>1283</v>
      </c>
      <c r="B156" s="381" t="s">
        <v>1315</v>
      </c>
      <c r="C156" s="382">
        <f>申請用入力!F145</f>
        <v>0</v>
      </c>
    </row>
    <row r="157" spans="1:3">
      <c r="A157" s="381" t="s">
        <v>1283</v>
      </c>
      <c r="B157" s="381" t="s">
        <v>1316</v>
      </c>
      <c r="C157" s="381">
        <f>申請用入力!G145</f>
        <v>0</v>
      </c>
    </row>
    <row r="158" spans="1:3">
      <c r="A158" s="381" t="s">
        <v>1283</v>
      </c>
      <c r="B158" s="381" t="s">
        <v>1317</v>
      </c>
      <c r="C158" s="382">
        <f>申請用入力!F146</f>
        <v>0</v>
      </c>
    </row>
    <row r="159" spans="1:3">
      <c r="A159" s="381" t="s">
        <v>1283</v>
      </c>
      <c r="B159" s="381" t="s">
        <v>1318</v>
      </c>
      <c r="C159" s="381">
        <f>申請用入力!G146</f>
        <v>0</v>
      </c>
    </row>
    <row r="160" spans="1:3">
      <c r="A160" s="381" t="s">
        <v>1283</v>
      </c>
      <c r="B160" s="381" t="s">
        <v>1319</v>
      </c>
      <c r="C160" s="382">
        <f>申請用入力!F147</f>
        <v>0</v>
      </c>
    </row>
    <row r="161" spans="1:4">
      <c r="A161" s="381" t="s">
        <v>1283</v>
      </c>
      <c r="B161" s="381" t="s">
        <v>1320</v>
      </c>
      <c r="C161" s="381">
        <f>申請用入力!G147</f>
        <v>0</v>
      </c>
    </row>
    <row r="162" spans="1:4">
      <c r="A162" s="381" t="s">
        <v>1283</v>
      </c>
      <c r="B162" s="381" t="s">
        <v>1321</v>
      </c>
      <c r="C162" s="382">
        <f>申請用入力!F148</f>
        <v>0</v>
      </c>
    </row>
    <row r="163" spans="1:4">
      <c r="A163" s="381" t="s">
        <v>1283</v>
      </c>
      <c r="B163" s="381" t="s">
        <v>1322</v>
      </c>
      <c r="C163" s="381">
        <f>申請用入力!G148</f>
        <v>0</v>
      </c>
    </row>
    <row r="164" spans="1:4">
      <c r="A164" s="381" t="s">
        <v>1283</v>
      </c>
      <c r="B164" s="381" t="s">
        <v>1323</v>
      </c>
      <c r="C164" s="382">
        <f>申請用入力!G163</f>
        <v>0</v>
      </c>
    </row>
    <row r="165" spans="1:4">
      <c r="A165" s="381" t="s">
        <v>1283</v>
      </c>
      <c r="B165" s="381" t="s">
        <v>1324</v>
      </c>
      <c r="C165" s="381">
        <f>申請用入力!P161</f>
        <v>0</v>
      </c>
    </row>
    <row r="166" spans="1:4">
      <c r="A166" s="381" t="s">
        <v>1283</v>
      </c>
      <c r="B166" s="381" t="s">
        <v>1325</v>
      </c>
      <c r="C166" s="381">
        <f>申請用入力!P162</f>
        <v>0</v>
      </c>
    </row>
    <row r="167" spans="1:4">
      <c r="A167" s="381" t="s">
        <v>1283</v>
      </c>
      <c r="B167" s="381" t="s">
        <v>1326</v>
      </c>
      <c r="C167" s="381">
        <f>申請用入力!P163</f>
        <v>0</v>
      </c>
    </row>
    <row r="168" spans="1:4">
      <c r="A168" s="381" t="s">
        <v>1283</v>
      </c>
      <c r="B168" s="381" t="s">
        <v>1327</v>
      </c>
      <c r="C168" s="382">
        <f>報告用入力!F42</f>
        <v>0</v>
      </c>
    </row>
    <row r="169" spans="1:4">
      <c r="A169" s="381" t="s">
        <v>1283</v>
      </c>
      <c r="B169" s="381" t="s">
        <v>1259</v>
      </c>
      <c r="C169" s="381">
        <f>報告用入力!K42</f>
        <v>0</v>
      </c>
    </row>
    <row r="170" spans="1:4">
      <c r="A170" s="381" t="s">
        <v>1283</v>
      </c>
      <c r="B170" s="381" t="s">
        <v>1328</v>
      </c>
      <c r="C170" s="381">
        <f>報告用入力!F46</f>
        <v>0</v>
      </c>
    </row>
    <row r="171" spans="1:4">
      <c r="A171" s="381" t="s">
        <v>1329</v>
      </c>
      <c r="B171" s="381" t="s">
        <v>1284</v>
      </c>
      <c r="C171" s="381" t="str">
        <f>申請用入力!$R$12</f>
        <v/>
      </c>
      <c r="D171" s="381" t="s">
        <v>1186</v>
      </c>
    </row>
    <row r="172" spans="1:4">
      <c r="A172" s="381" t="s">
        <v>1329</v>
      </c>
      <c r="B172" s="381" t="s">
        <v>1285</v>
      </c>
      <c r="C172" s="381">
        <f>選択!$A$2</f>
        <v>2025</v>
      </c>
    </row>
    <row r="173" spans="1:4">
      <c r="A173" s="381" t="s">
        <v>1329</v>
      </c>
      <c r="B173" s="381" t="s">
        <v>1254</v>
      </c>
      <c r="C173" s="381" t="str">
        <f>選択!$A$1</f>
        <v>商品改良支援</v>
      </c>
    </row>
    <row r="174" spans="1:4">
      <c r="A174" s="381" t="s">
        <v>1329</v>
      </c>
      <c r="B174" s="381" t="s">
        <v>1286</v>
      </c>
      <c r="C174" s="381" t="e">
        <f ca="1">$C$127</f>
        <v>#N/A</v>
      </c>
    </row>
    <row r="175" spans="1:4">
      <c r="A175" s="381" t="s">
        <v>1329</v>
      </c>
      <c r="B175" s="381" t="s">
        <v>1330</v>
      </c>
      <c r="C175" s="381">
        <f>報告用入力!F5</f>
        <v>0</v>
      </c>
    </row>
    <row r="176" spans="1:4">
      <c r="A176" s="381" t="s">
        <v>1329</v>
      </c>
      <c r="B176" s="381" t="s">
        <v>1331</v>
      </c>
      <c r="C176" s="382">
        <f>IF(報告用入力!H7="変更なし",申請用入力!F124,報告用入力!I7)</f>
        <v>0</v>
      </c>
    </row>
    <row r="177" spans="1:3">
      <c r="A177" s="381" t="s">
        <v>1329</v>
      </c>
      <c r="B177" s="381" t="s">
        <v>1332</v>
      </c>
      <c r="C177" s="382">
        <f>IF(報告用入力!H7="変更なし",申請用入力!J124,報告用入力!I8)</f>
        <v>0</v>
      </c>
    </row>
    <row r="178" spans="1:3">
      <c r="A178" s="381" t="s">
        <v>1329</v>
      </c>
      <c r="B178" s="381" t="s">
        <v>1100</v>
      </c>
      <c r="C178" s="382">
        <f>IF(報告用入力!H7="変更なし",申請用入力!J124,報告用入力!I8)</f>
        <v>0</v>
      </c>
    </row>
    <row r="179" spans="1:3">
      <c r="A179" s="381" t="s">
        <v>1329</v>
      </c>
      <c r="B179" s="381" t="s">
        <v>1333</v>
      </c>
      <c r="C179" s="382">
        <f>報告用入力!F9</f>
        <v>0</v>
      </c>
    </row>
    <row r="180" spans="1:3">
      <c r="A180" s="381" t="s">
        <v>1329</v>
      </c>
      <c r="B180" s="381" t="s">
        <v>1334</v>
      </c>
      <c r="C180" s="382">
        <f>報告用入力!F10</f>
        <v>0</v>
      </c>
    </row>
    <row r="181" spans="1:3">
      <c r="A181" s="381" t="s">
        <v>1329</v>
      </c>
      <c r="B181" s="381" t="s">
        <v>1290</v>
      </c>
      <c r="C181" s="381">
        <f>報告用入力!F12</f>
        <v>0</v>
      </c>
    </row>
    <row r="182" spans="1:3">
      <c r="A182" s="381" t="s">
        <v>1329</v>
      </c>
      <c r="B182" s="381" t="s">
        <v>1291</v>
      </c>
      <c r="C182" s="381">
        <f>報告用入力!F13</f>
        <v>0</v>
      </c>
    </row>
    <row r="183" spans="1:3">
      <c r="A183" s="381" t="s">
        <v>1329</v>
      </c>
      <c r="B183" s="381" t="s">
        <v>1292</v>
      </c>
      <c r="C183" s="381">
        <f>報告用入力!F14</f>
        <v>0</v>
      </c>
    </row>
    <row r="184" spans="1:3">
      <c r="A184" s="381" t="s">
        <v>1329</v>
      </c>
      <c r="B184" s="381" t="s">
        <v>1293</v>
      </c>
      <c r="C184" s="381">
        <f>報告用入力!F15</f>
        <v>0</v>
      </c>
    </row>
    <row r="185" spans="1:3">
      <c r="A185" s="381" t="s">
        <v>1329</v>
      </c>
      <c r="B185" s="381" t="s">
        <v>1294</v>
      </c>
      <c r="C185" s="381">
        <f>報告用入力!F16</f>
        <v>0</v>
      </c>
    </row>
    <row r="186" spans="1:3">
      <c r="A186" s="381" t="s">
        <v>1329</v>
      </c>
      <c r="B186" s="381" t="s">
        <v>1335</v>
      </c>
      <c r="C186" s="381">
        <f>報告用入力!F17</f>
        <v>0</v>
      </c>
    </row>
    <row r="187" spans="1:3">
      <c r="A187" s="381" t="s">
        <v>1329</v>
      </c>
      <c r="B187" s="381" t="s">
        <v>1336</v>
      </c>
      <c r="C187" s="381">
        <f>報告用入力!F18</f>
        <v>0</v>
      </c>
    </row>
    <row r="188" spans="1:3">
      <c r="A188" s="381" t="s">
        <v>1329</v>
      </c>
      <c r="B188" s="381" t="s">
        <v>1337</v>
      </c>
      <c r="C188" s="381">
        <f>報告用入力!F19</f>
        <v>0</v>
      </c>
    </row>
    <row r="189" spans="1:3">
      <c r="A189" s="381" t="s">
        <v>1329</v>
      </c>
      <c r="B189" s="381" t="s">
        <v>1256</v>
      </c>
      <c r="C189" s="381">
        <f>報告用入力!F20</f>
        <v>0</v>
      </c>
    </row>
    <row r="190" spans="1:3">
      <c r="A190" s="381" t="s">
        <v>1329</v>
      </c>
      <c r="B190" s="381" t="s">
        <v>1257</v>
      </c>
      <c r="C190" s="382">
        <f>報告用入力!F21</f>
        <v>0</v>
      </c>
    </row>
    <row r="191" spans="1:3">
      <c r="A191" s="381" t="s">
        <v>1329</v>
      </c>
      <c r="B191" s="381" t="s">
        <v>1258</v>
      </c>
      <c r="C191" s="381">
        <f>報告用入力!F22</f>
        <v>0</v>
      </c>
    </row>
    <row r="192" spans="1:3">
      <c r="A192" s="381" t="s">
        <v>1329</v>
      </c>
      <c r="B192" s="381" t="s">
        <v>1338</v>
      </c>
      <c r="C192" s="381">
        <f>報告用入力!F23</f>
        <v>0</v>
      </c>
    </row>
    <row r="193" spans="1:4">
      <c r="A193" s="381" t="s">
        <v>1329</v>
      </c>
      <c r="B193" s="381" t="s">
        <v>1260</v>
      </c>
      <c r="C193" s="381">
        <f>報告用入力!F25</f>
        <v>0</v>
      </c>
    </row>
    <row r="194" spans="1:4">
      <c r="A194" s="381" t="s">
        <v>1329</v>
      </c>
      <c r="B194" s="381" t="s">
        <v>1261</v>
      </c>
      <c r="C194" s="381">
        <f>報告用入力!H25</f>
        <v>0</v>
      </c>
    </row>
    <row r="195" spans="1:4">
      <c r="A195" s="381" t="s">
        <v>1329</v>
      </c>
      <c r="B195" s="381" t="s">
        <v>1262</v>
      </c>
      <c r="C195" s="381">
        <f>報告用入力!J25</f>
        <v>0</v>
      </c>
    </row>
    <row r="196" spans="1:4">
      <c r="A196" s="381" t="s">
        <v>1329</v>
      </c>
      <c r="B196" s="381" t="s">
        <v>1339</v>
      </c>
      <c r="C196" s="381">
        <f>報告用入力!F26</f>
        <v>0</v>
      </c>
    </row>
    <row r="197" spans="1:4">
      <c r="A197" s="381" t="s">
        <v>1329</v>
      </c>
      <c r="B197" s="381" t="s">
        <v>1340</v>
      </c>
      <c r="C197" s="382">
        <f>報告用入力!F41</f>
        <v>0</v>
      </c>
    </row>
    <row r="198" spans="1:4">
      <c r="A198" s="381" t="s">
        <v>1329</v>
      </c>
      <c r="B198" s="381" t="s">
        <v>1341</v>
      </c>
      <c r="C198" s="381">
        <f>報告用入力!F43</f>
        <v>0</v>
      </c>
    </row>
    <row r="199" spans="1:4">
      <c r="A199" s="381" t="s">
        <v>1329</v>
      </c>
      <c r="B199" s="381" t="s">
        <v>1324</v>
      </c>
      <c r="C199" s="381">
        <f>報告用入力!P39</f>
        <v>0</v>
      </c>
    </row>
    <row r="200" spans="1:4">
      <c r="A200" s="381" t="s">
        <v>1329</v>
      </c>
      <c r="B200" s="381" t="s">
        <v>1342</v>
      </c>
      <c r="C200" s="381">
        <f>報告用入力!P40</f>
        <v>0</v>
      </c>
    </row>
    <row r="201" spans="1:4">
      <c r="A201" s="381" t="s">
        <v>1329</v>
      </c>
      <c r="B201" s="381" t="s">
        <v>1343</v>
      </c>
      <c r="C201" s="381">
        <f>報告用入力!P41</f>
        <v>0</v>
      </c>
    </row>
    <row r="202" spans="1:4">
      <c r="A202" s="381" t="s">
        <v>1329</v>
      </c>
      <c r="B202" s="381" t="s">
        <v>1344</v>
      </c>
      <c r="C202" s="381" t="str">
        <f>報告用入力!J46</f>
        <v/>
      </c>
    </row>
    <row r="203" spans="1:4">
      <c r="A203" s="381" t="s">
        <v>1329</v>
      </c>
      <c r="B203" s="381" t="s">
        <v>1345</v>
      </c>
      <c r="C203" s="382">
        <f>報告用入力!F49</f>
        <v>0</v>
      </c>
    </row>
    <row r="204" spans="1:4">
      <c r="A204" s="381" t="s">
        <v>1329</v>
      </c>
      <c r="B204" s="381" t="s">
        <v>1346</v>
      </c>
      <c r="C204" s="382">
        <f>報告用入力!F50</f>
        <v>0</v>
      </c>
    </row>
    <row r="205" spans="1:4">
      <c r="A205" s="381" t="s">
        <v>1329</v>
      </c>
      <c r="B205" s="381" t="s">
        <v>1263</v>
      </c>
      <c r="C205" s="381">
        <f>報告用入力!K50</f>
        <v>0</v>
      </c>
    </row>
    <row r="206" spans="1:4">
      <c r="A206" s="381" t="s">
        <v>1329</v>
      </c>
      <c r="B206" s="381" t="s">
        <v>1264</v>
      </c>
      <c r="C206" s="381">
        <f>報告用入力!F51</f>
        <v>0</v>
      </c>
    </row>
    <row r="207" spans="1:4">
      <c r="A207" s="381" t="s">
        <v>1329</v>
      </c>
      <c r="B207" s="381" t="s">
        <v>1265</v>
      </c>
      <c r="C207" s="381">
        <f>報告用入力!J51</f>
        <v>0</v>
      </c>
    </row>
    <row r="208" spans="1:4">
      <c r="A208" s="381" t="str">
        <f>IF(C215=0,"","収支計算テーブル")</f>
        <v/>
      </c>
      <c r="B208" s="381" t="s">
        <v>1185</v>
      </c>
      <c r="C208" s="381" t="str">
        <f>申請用入力!$R$12</f>
        <v/>
      </c>
      <c r="D208" s="381" t="s">
        <v>1186</v>
      </c>
    </row>
    <row r="209" spans="1:3">
      <c r="A209" s="381" t="str">
        <f>IF(C215=0,"","収支計算テーブル")</f>
        <v/>
      </c>
      <c r="B209" s="381" t="s">
        <v>1187</v>
      </c>
      <c r="C209" s="381">
        <f>選択!$A$2</f>
        <v>2025</v>
      </c>
    </row>
    <row r="210" spans="1:3">
      <c r="A210" s="381" t="str">
        <f>IF(C215=0,"","収支計算テーブル")</f>
        <v/>
      </c>
      <c r="B210" s="381" t="s">
        <v>1254</v>
      </c>
      <c r="C210" s="381" t="str">
        <f>選択!$A$1</f>
        <v>商品改良支援</v>
      </c>
    </row>
    <row r="211" spans="1:3">
      <c r="A211" s="381" t="str">
        <f>IF(C215=0,"","収支計算テーブル")</f>
        <v/>
      </c>
      <c r="B211" s="381" t="s">
        <v>1255</v>
      </c>
      <c r="C211" s="381" t="e">
        <f ca="1">$C$127</f>
        <v>#N/A</v>
      </c>
    </row>
    <row r="212" spans="1:3">
      <c r="A212" s="381" t="str">
        <f>IF(C215=0,"","収支計算テーブル")</f>
        <v/>
      </c>
      <c r="B212" s="381" t="s">
        <v>1266</v>
      </c>
    </row>
    <row r="213" spans="1:3">
      <c r="A213" s="381" t="str">
        <f>IF(C215=0,"","収支計算テーブル")</f>
        <v/>
      </c>
      <c r="B213" s="381" t="s">
        <v>1267</v>
      </c>
      <c r="C213" s="381" t="s">
        <v>1268</v>
      </c>
    </row>
    <row r="214" spans="1:3">
      <c r="A214" s="381" t="str">
        <f>IF(C215=0,"","収支計算テーブル")</f>
        <v/>
      </c>
      <c r="B214" s="381" t="s">
        <v>1269</v>
      </c>
    </row>
    <row r="215" spans="1:3">
      <c r="A215" s="381" t="str">
        <f>IF(C215=0,"","収支計算テーブル")</f>
        <v/>
      </c>
      <c r="B215" s="381" t="s">
        <v>1271</v>
      </c>
      <c r="C215" s="381">
        <f>申請用入力!E154</f>
        <v>0</v>
      </c>
    </row>
    <row r="216" spans="1:3">
      <c r="A216" s="381" t="str">
        <f>IF(C215=0,"","収支計算テーブル")</f>
        <v/>
      </c>
      <c r="B216" s="381" t="s">
        <v>1272</v>
      </c>
    </row>
    <row r="217" spans="1:3">
      <c r="A217" s="381" t="str">
        <f>IF(C215=0,"","収支計算テーブル")</f>
        <v/>
      </c>
      <c r="B217" s="381" t="s">
        <v>1273</v>
      </c>
    </row>
    <row r="218" spans="1:3">
      <c r="A218" s="381" t="str">
        <f>IF(C215=0,"","収支計算テーブル")</f>
        <v/>
      </c>
      <c r="B218" s="381" t="s">
        <v>1274</v>
      </c>
    </row>
    <row r="219" spans="1:3">
      <c r="A219" s="381" t="str">
        <f>IF(C215=0,"","収支計算テーブル")</f>
        <v/>
      </c>
      <c r="B219" s="381" t="s">
        <v>1275</v>
      </c>
      <c r="C219" s="381">
        <f>申請用入力!G154</f>
        <v>0</v>
      </c>
    </row>
    <row r="220" spans="1:3">
      <c r="A220" s="381" t="str">
        <f>IF(C215=0,"","収支計算テーブル")</f>
        <v/>
      </c>
      <c r="B220" s="381" t="s">
        <v>1276</v>
      </c>
      <c r="C220" s="381">
        <f>申請用入力!H154</f>
        <v>0</v>
      </c>
    </row>
    <row r="221" spans="1:3">
      <c r="A221" s="381" t="str">
        <f>IF(C215=0,"","収支計算テーブル")</f>
        <v/>
      </c>
      <c r="B221" s="381" t="s">
        <v>1277</v>
      </c>
    </row>
    <row r="222" spans="1:3">
      <c r="A222" s="381" t="str">
        <f>IF(C215=0,"","収支計算テーブル")</f>
        <v/>
      </c>
      <c r="B222" s="381" t="s">
        <v>1278</v>
      </c>
    </row>
    <row r="223" spans="1:3">
      <c r="A223" s="381" t="str">
        <f>IF(C215=0,"","収支計算テーブル")</f>
        <v/>
      </c>
      <c r="B223" s="381" t="s">
        <v>1279</v>
      </c>
      <c r="C223" s="381" t="str">
        <f>申請用入力!O154</f>
        <v/>
      </c>
    </row>
    <row r="224" spans="1:3">
      <c r="A224" s="381" t="str">
        <f>IF(C215=0,"","収支計算テーブル")</f>
        <v/>
      </c>
      <c r="B224" s="381" t="s">
        <v>1280</v>
      </c>
      <c r="C224" s="381" t="str">
        <f>申請用入力!P154</f>
        <v/>
      </c>
    </row>
    <row r="225" spans="1:4">
      <c r="A225" s="381" t="str">
        <f>IF(C215=0,"","収支計算テーブル")</f>
        <v/>
      </c>
      <c r="B225" s="381" t="s">
        <v>1281</v>
      </c>
      <c r="C225" s="381">
        <f>申請用入力!E160</f>
        <v>0</v>
      </c>
    </row>
    <row r="226" spans="1:4">
      <c r="A226" s="381" t="str">
        <f>IF(C233=0,"","収支計算テーブル")</f>
        <v/>
      </c>
      <c r="B226" s="381" t="s">
        <v>1185</v>
      </c>
      <c r="C226" s="381" t="str">
        <f>申請用入力!$R$12</f>
        <v/>
      </c>
      <c r="D226" s="381" t="s">
        <v>1186</v>
      </c>
    </row>
    <row r="227" spans="1:4">
      <c r="A227" s="381" t="str">
        <f>IF(C233=0,"","収支計算テーブル")</f>
        <v/>
      </c>
      <c r="B227" s="381" t="s">
        <v>1187</v>
      </c>
      <c r="C227" s="381">
        <f>選択!$A$2</f>
        <v>2025</v>
      </c>
    </row>
    <row r="228" spans="1:4">
      <c r="A228" s="381" t="str">
        <f>IF(C233=0,"","収支計算テーブル")</f>
        <v/>
      </c>
      <c r="B228" s="381" t="s">
        <v>1254</v>
      </c>
      <c r="C228" s="381" t="str">
        <f>選択!$A$1</f>
        <v>商品改良支援</v>
      </c>
    </row>
    <row r="229" spans="1:4">
      <c r="A229" s="381" t="str">
        <f>IF(C233=0,"","収支計算テーブル")</f>
        <v/>
      </c>
      <c r="B229" s="381" t="s">
        <v>1255</v>
      </c>
      <c r="C229" s="381" t="e">
        <f ca="1">$C$127</f>
        <v>#N/A</v>
      </c>
    </row>
    <row r="230" spans="1:4">
      <c r="A230" s="381" t="str">
        <f>IF(C233=0,"","収支計算テーブル")</f>
        <v/>
      </c>
      <c r="B230" s="381" t="s">
        <v>1266</v>
      </c>
    </row>
    <row r="231" spans="1:4">
      <c r="A231" s="381" t="str">
        <f>IF(C233=0,"","収支計算テーブル")</f>
        <v/>
      </c>
      <c r="B231" s="381" t="s">
        <v>1267</v>
      </c>
      <c r="C231" s="381" t="s">
        <v>1268</v>
      </c>
    </row>
    <row r="232" spans="1:4">
      <c r="A232" s="381" t="str">
        <f>IF(C233=0,"","収支計算テーブル")</f>
        <v/>
      </c>
      <c r="B232" s="381" t="s">
        <v>1269</v>
      </c>
    </row>
    <row r="233" spans="1:4">
      <c r="A233" s="381" t="str">
        <f>IF(C233=0,"","収支計算テーブル")</f>
        <v/>
      </c>
      <c r="B233" s="381" t="s">
        <v>1271</v>
      </c>
      <c r="C233" s="381">
        <f>申請用入力!E155</f>
        <v>0</v>
      </c>
    </row>
    <row r="234" spans="1:4">
      <c r="A234" s="381" t="str">
        <f>IF(C233=0,"","収支計算テーブル")</f>
        <v/>
      </c>
      <c r="B234" s="381" t="s">
        <v>1272</v>
      </c>
    </row>
    <row r="235" spans="1:4">
      <c r="A235" s="381" t="str">
        <f>IF(C233=0,"","収支計算テーブル")</f>
        <v/>
      </c>
      <c r="B235" s="381" t="s">
        <v>1273</v>
      </c>
    </row>
    <row r="236" spans="1:4">
      <c r="A236" s="381" t="str">
        <f>IF(C233=0,"","収支計算テーブル")</f>
        <v/>
      </c>
      <c r="B236" s="381" t="s">
        <v>1274</v>
      </c>
    </row>
    <row r="237" spans="1:4">
      <c r="A237" s="381" t="str">
        <f>IF(C233=0,"","収支計算テーブル")</f>
        <v/>
      </c>
      <c r="B237" s="381" t="s">
        <v>1275</v>
      </c>
      <c r="C237" s="381">
        <f>申請用入力!G155</f>
        <v>0</v>
      </c>
    </row>
    <row r="238" spans="1:4">
      <c r="A238" s="381" t="str">
        <f>IF(C233=0,"","収支計算テーブル")</f>
        <v/>
      </c>
      <c r="B238" s="381" t="s">
        <v>1276</v>
      </c>
      <c r="C238" s="381">
        <f>申請用入力!H155</f>
        <v>0</v>
      </c>
    </row>
    <row r="239" spans="1:4">
      <c r="A239" s="381" t="str">
        <f>IF(C233=0,"","収支計算テーブル")</f>
        <v/>
      </c>
      <c r="B239" s="381" t="s">
        <v>1277</v>
      </c>
    </row>
    <row r="240" spans="1:4">
      <c r="A240" s="381" t="str">
        <f>IF(C233=0,"","収支計算テーブル")</f>
        <v/>
      </c>
      <c r="B240" s="381" t="s">
        <v>1278</v>
      </c>
    </row>
    <row r="241" spans="1:4">
      <c r="A241" s="381" t="str">
        <f>IF(C233=0,"","収支計算テーブル")</f>
        <v/>
      </c>
      <c r="B241" s="381" t="s">
        <v>1279</v>
      </c>
      <c r="C241" s="381" t="str">
        <f>申請用入力!O155</f>
        <v/>
      </c>
    </row>
    <row r="242" spans="1:4">
      <c r="A242" s="381" t="str">
        <f>IF(C233=0,"","収支計算テーブル")</f>
        <v/>
      </c>
      <c r="B242" s="381" t="s">
        <v>1280</v>
      </c>
      <c r="C242" s="381" t="str">
        <f>申請用入力!P155</f>
        <v/>
      </c>
    </row>
    <row r="243" spans="1:4">
      <c r="A243" s="381" t="str">
        <f>IF(C233=0,"","収支計算テーブル")</f>
        <v/>
      </c>
      <c r="B243" s="381" t="s">
        <v>1281</v>
      </c>
      <c r="C243" s="381">
        <f>申請用入力!E160</f>
        <v>0</v>
      </c>
    </row>
    <row r="244" spans="1:4">
      <c r="A244" s="381" t="str">
        <f>IF(C251=0,"","収支計算テーブル")</f>
        <v/>
      </c>
      <c r="B244" s="381" t="s">
        <v>1185</v>
      </c>
      <c r="C244" s="381" t="str">
        <f>申請用入力!$R$12</f>
        <v/>
      </c>
      <c r="D244" s="381" t="s">
        <v>1186</v>
      </c>
    </row>
    <row r="245" spans="1:4">
      <c r="A245" s="381" t="str">
        <f>IF(C251=0,"","収支計算テーブル")</f>
        <v/>
      </c>
      <c r="B245" s="381" t="s">
        <v>1187</v>
      </c>
      <c r="C245" s="381">
        <f>選択!$A$2</f>
        <v>2025</v>
      </c>
    </row>
    <row r="246" spans="1:4">
      <c r="A246" s="381" t="str">
        <f>IF(C251=0,"","収支計算テーブル")</f>
        <v/>
      </c>
      <c r="B246" s="381" t="s">
        <v>1254</v>
      </c>
      <c r="C246" s="381" t="str">
        <f>選択!$A$1</f>
        <v>商品改良支援</v>
      </c>
    </row>
    <row r="247" spans="1:4">
      <c r="A247" s="381" t="str">
        <f>IF(C251=0,"","収支計算テーブル")</f>
        <v/>
      </c>
      <c r="B247" s="381" t="s">
        <v>1255</v>
      </c>
      <c r="C247" s="381" t="e">
        <f ca="1">$C$127</f>
        <v>#N/A</v>
      </c>
    </row>
    <row r="248" spans="1:4">
      <c r="A248" s="381" t="str">
        <f>IF(C251=0,"","収支計算テーブル")</f>
        <v/>
      </c>
      <c r="B248" s="381" t="s">
        <v>1266</v>
      </c>
    </row>
    <row r="249" spans="1:4">
      <c r="A249" s="381" t="str">
        <f>IF(C251=0,"","収支計算テーブル")</f>
        <v/>
      </c>
      <c r="B249" s="381" t="s">
        <v>1267</v>
      </c>
      <c r="C249" s="381" t="s">
        <v>1268</v>
      </c>
    </row>
    <row r="250" spans="1:4">
      <c r="A250" s="381" t="str">
        <f>IF(C251=0,"","収支計算テーブル")</f>
        <v/>
      </c>
      <c r="B250" s="381" t="s">
        <v>1269</v>
      </c>
    </row>
    <row r="251" spans="1:4">
      <c r="A251" s="381" t="str">
        <f>IF(C251=0,"","収支計算テーブル")</f>
        <v/>
      </c>
      <c r="B251" s="381" t="s">
        <v>1271</v>
      </c>
      <c r="C251" s="381">
        <f>申請用入力!E156</f>
        <v>0</v>
      </c>
    </row>
    <row r="252" spans="1:4">
      <c r="A252" s="381" t="str">
        <f>IF(C251=0,"","収支計算テーブル")</f>
        <v/>
      </c>
      <c r="B252" s="381" t="s">
        <v>1272</v>
      </c>
    </row>
    <row r="253" spans="1:4">
      <c r="A253" s="381" t="str">
        <f>IF(C251=0,"","収支計算テーブル")</f>
        <v/>
      </c>
      <c r="B253" s="381" t="s">
        <v>1273</v>
      </c>
    </row>
    <row r="254" spans="1:4">
      <c r="A254" s="381" t="str">
        <f>IF(C251=0,"","収支計算テーブル")</f>
        <v/>
      </c>
      <c r="B254" s="381" t="s">
        <v>1274</v>
      </c>
    </row>
    <row r="255" spans="1:4">
      <c r="A255" s="381" t="str">
        <f>IF(C251=0,"","収支計算テーブル")</f>
        <v/>
      </c>
      <c r="B255" s="381" t="s">
        <v>1275</v>
      </c>
      <c r="C255" s="381">
        <f>申請用入力!G156</f>
        <v>0</v>
      </c>
    </row>
    <row r="256" spans="1:4">
      <c r="A256" s="381" t="str">
        <f>IF(C251=0,"","収支計算テーブル")</f>
        <v/>
      </c>
      <c r="B256" s="381" t="s">
        <v>1276</v>
      </c>
      <c r="C256" s="381">
        <f>申請用入力!H156</f>
        <v>0</v>
      </c>
    </row>
    <row r="257" spans="1:4">
      <c r="A257" s="381" t="str">
        <f>IF(C251=0,"","収支計算テーブル")</f>
        <v/>
      </c>
      <c r="B257" s="381" t="s">
        <v>1277</v>
      </c>
    </row>
    <row r="258" spans="1:4">
      <c r="A258" s="381" t="str">
        <f>IF(C251=0,"","収支計算テーブル")</f>
        <v/>
      </c>
      <c r="B258" s="381" t="s">
        <v>1278</v>
      </c>
    </row>
    <row r="259" spans="1:4">
      <c r="A259" s="381" t="str">
        <f>IF(C251=0,"","収支計算テーブル")</f>
        <v/>
      </c>
      <c r="B259" s="381" t="s">
        <v>1279</v>
      </c>
      <c r="C259" s="381" t="str">
        <f>申請用入力!O156</f>
        <v/>
      </c>
    </row>
    <row r="260" spans="1:4">
      <c r="A260" s="381" t="str">
        <f>IF(C251=0,"","収支計算テーブル")</f>
        <v/>
      </c>
      <c r="B260" s="381" t="s">
        <v>1280</v>
      </c>
      <c r="C260" s="381" t="str">
        <f>申請用入力!P156</f>
        <v/>
      </c>
    </row>
    <row r="261" spans="1:4">
      <c r="A261" s="381" t="str">
        <f>IF(C251=0,"","収支計算テーブル")</f>
        <v/>
      </c>
      <c r="B261" s="381" t="s">
        <v>1281</v>
      </c>
      <c r="C261" s="381">
        <f>申請用入力!E160</f>
        <v>0</v>
      </c>
    </row>
    <row r="262" spans="1:4">
      <c r="A262" s="381" t="str">
        <f>IF(C269=0,"","収支計算テーブル")</f>
        <v/>
      </c>
      <c r="B262" s="381" t="s">
        <v>1185</v>
      </c>
      <c r="C262" s="381" t="str">
        <f>申請用入力!$R$12</f>
        <v/>
      </c>
      <c r="D262" s="381" t="s">
        <v>1186</v>
      </c>
    </row>
    <row r="263" spans="1:4">
      <c r="A263" s="381" t="str">
        <f>IF(C269=0,"","収支計算テーブル")</f>
        <v/>
      </c>
      <c r="B263" s="381" t="s">
        <v>1187</v>
      </c>
      <c r="C263" s="381">
        <f>選択!$A$2</f>
        <v>2025</v>
      </c>
    </row>
    <row r="264" spans="1:4">
      <c r="A264" s="381" t="str">
        <f>IF(C269=0,"","収支計算テーブル")</f>
        <v/>
      </c>
      <c r="B264" s="381" t="s">
        <v>1254</v>
      </c>
      <c r="C264" s="381" t="str">
        <f>選択!$A$1</f>
        <v>商品改良支援</v>
      </c>
    </row>
    <row r="265" spans="1:4">
      <c r="A265" s="381" t="str">
        <f>IF(C269=0,"","収支計算テーブル")</f>
        <v/>
      </c>
      <c r="B265" s="381" t="s">
        <v>1255</v>
      </c>
      <c r="C265" s="381" t="e">
        <f ca="1">$C$127</f>
        <v>#N/A</v>
      </c>
    </row>
    <row r="266" spans="1:4">
      <c r="A266" s="381" t="str">
        <f>IF(C269=0,"","収支計算テーブル")</f>
        <v/>
      </c>
      <c r="B266" s="381" t="s">
        <v>1266</v>
      </c>
    </row>
    <row r="267" spans="1:4">
      <c r="A267" s="381" t="str">
        <f>IF(C269=0,"","収支計算テーブル")</f>
        <v/>
      </c>
      <c r="B267" s="381" t="s">
        <v>1267</v>
      </c>
      <c r="C267" s="381" t="s">
        <v>1268</v>
      </c>
    </row>
    <row r="268" spans="1:4">
      <c r="A268" s="381" t="str">
        <f>IF(C269=0,"","収支計算テーブル")</f>
        <v/>
      </c>
      <c r="B268" s="381" t="s">
        <v>1269</v>
      </c>
    </row>
    <row r="269" spans="1:4">
      <c r="A269" s="381" t="str">
        <f>IF(C269=0,"","収支計算テーブル")</f>
        <v/>
      </c>
      <c r="B269" s="381" t="s">
        <v>1271</v>
      </c>
      <c r="C269" s="381">
        <f>申請用入力!E157</f>
        <v>0</v>
      </c>
    </row>
    <row r="270" spans="1:4">
      <c r="A270" s="381" t="str">
        <f>IF(C269=0,"","収支計算テーブル")</f>
        <v/>
      </c>
      <c r="B270" s="381" t="s">
        <v>1272</v>
      </c>
    </row>
    <row r="271" spans="1:4">
      <c r="A271" s="381" t="str">
        <f>IF(C269=0,"","収支計算テーブル")</f>
        <v/>
      </c>
      <c r="B271" s="381" t="s">
        <v>1273</v>
      </c>
    </row>
    <row r="272" spans="1:4">
      <c r="A272" s="381" t="str">
        <f>IF(C269=0,"","収支計算テーブル")</f>
        <v/>
      </c>
      <c r="B272" s="381" t="s">
        <v>1274</v>
      </c>
    </row>
    <row r="273" spans="1:4">
      <c r="A273" s="381" t="str">
        <f>IF(C269=0,"","収支計算テーブル")</f>
        <v/>
      </c>
      <c r="B273" s="381" t="s">
        <v>1275</v>
      </c>
      <c r="C273" s="381">
        <f>申請用入力!G157</f>
        <v>0</v>
      </c>
    </row>
    <row r="274" spans="1:4">
      <c r="A274" s="381" t="str">
        <f>IF(C269=0,"","収支計算テーブル")</f>
        <v/>
      </c>
      <c r="B274" s="381" t="s">
        <v>1276</v>
      </c>
      <c r="C274" s="381">
        <f>申請用入力!H157</f>
        <v>0</v>
      </c>
    </row>
    <row r="275" spans="1:4">
      <c r="A275" s="381" t="str">
        <f>IF(C269=0,"","収支計算テーブル")</f>
        <v/>
      </c>
      <c r="B275" s="381" t="s">
        <v>1277</v>
      </c>
    </row>
    <row r="276" spans="1:4">
      <c r="A276" s="381" t="str">
        <f>IF(C269=0,"","収支計算テーブル")</f>
        <v/>
      </c>
      <c r="B276" s="381" t="s">
        <v>1278</v>
      </c>
    </row>
    <row r="277" spans="1:4">
      <c r="A277" s="381" t="str">
        <f>IF(C269=0,"","収支計算テーブル")</f>
        <v/>
      </c>
      <c r="B277" s="381" t="s">
        <v>1279</v>
      </c>
      <c r="C277" s="381" t="str">
        <f>申請用入力!O157</f>
        <v/>
      </c>
    </row>
    <row r="278" spans="1:4">
      <c r="A278" s="381" t="str">
        <f>IF(C269=0,"","収支計算テーブル")</f>
        <v/>
      </c>
      <c r="B278" s="381" t="s">
        <v>1280</v>
      </c>
      <c r="C278" s="381" t="str">
        <f>申請用入力!P157</f>
        <v/>
      </c>
    </row>
    <row r="279" spans="1:4">
      <c r="A279" s="381" t="str">
        <f>IF(C269=0,"","収支計算テーブル")</f>
        <v/>
      </c>
      <c r="B279" s="381" t="s">
        <v>1281</v>
      </c>
      <c r="C279" s="381">
        <f>申請用入力!E160</f>
        <v>0</v>
      </c>
    </row>
    <row r="280" spans="1:4">
      <c r="A280" s="381" t="str">
        <f>IF(C287=0,"","収支計算テーブル")</f>
        <v/>
      </c>
      <c r="B280" s="381" t="s">
        <v>1185</v>
      </c>
      <c r="C280" s="381" t="str">
        <f>申請用入力!$R$12</f>
        <v/>
      </c>
      <c r="D280" s="381" t="s">
        <v>1186</v>
      </c>
    </row>
    <row r="281" spans="1:4">
      <c r="A281" s="381" t="str">
        <f>IF(C287=0,"","収支計算テーブル")</f>
        <v/>
      </c>
      <c r="B281" s="381" t="s">
        <v>1187</v>
      </c>
      <c r="C281" s="381">
        <f>選択!$A$2</f>
        <v>2025</v>
      </c>
    </row>
    <row r="282" spans="1:4">
      <c r="A282" s="381" t="str">
        <f>IF(C287=0,"","収支計算テーブル")</f>
        <v/>
      </c>
      <c r="B282" s="381" t="s">
        <v>1254</v>
      </c>
      <c r="C282" s="381" t="str">
        <f>選択!$A$1</f>
        <v>商品改良支援</v>
      </c>
    </row>
    <row r="283" spans="1:4">
      <c r="A283" s="381" t="str">
        <f>IF(C287=0,"","収支計算テーブル")</f>
        <v/>
      </c>
      <c r="B283" s="381" t="s">
        <v>1255</v>
      </c>
      <c r="C283" s="381" t="e">
        <f ca="1">$C$127</f>
        <v>#N/A</v>
      </c>
    </row>
    <row r="284" spans="1:4">
      <c r="A284" s="381" t="str">
        <f>IF(C287=0,"","収支計算テーブル")</f>
        <v/>
      </c>
      <c r="B284" s="381" t="s">
        <v>1266</v>
      </c>
    </row>
    <row r="285" spans="1:4">
      <c r="A285" s="381" t="str">
        <f>IF(C287=0,"","収支計算テーブル")</f>
        <v/>
      </c>
      <c r="B285" s="381" t="s">
        <v>1267</v>
      </c>
      <c r="C285" s="381" t="s">
        <v>1268</v>
      </c>
    </row>
    <row r="286" spans="1:4">
      <c r="A286" s="381" t="str">
        <f>IF(C287=0,"","収支計算テーブル")</f>
        <v/>
      </c>
      <c r="B286" s="381" t="s">
        <v>1269</v>
      </c>
    </row>
    <row r="287" spans="1:4">
      <c r="A287" s="381" t="str">
        <f>IF(C287=0,"","収支計算テーブル")</f>
        <v/>
      </c>
      <c r="B287" s="381" t="s">
        <v>1271</v>
      </c>
      <c r="C287" s="381">
        <f>申請用入力!E158</f>
        <v>0</v>
      </c>
    </row>
    <row r="288" spans="1:4">
      <c r="A288" s="381" t="str">
        <f>IF(C287=0,"","収支計算テーブル")</f>
        <v/>
      </c>
      <c r="B288" s="381" t="s">
        <v>1272</v>
      </c>
    </row>
    <row r="289" spans="1:4">
      <c r="A289" s="381" t="str">
        <f>IF(C287=0,"","収支計算テーブル")</f>
        <v/>
      </c>
      <c r="B289" s="381" t="s">
        <v>1273</v>
      </c>
    </row>
    <row r="290" spans="1:4">
      <c r="A290" s="381" t="str">
        <f>IF(C287=0,"","収支計算テーブル")</f>
        <v/>
      </c>
      <c r="B290" s="381" t="s">
        <v>1274</v>
      </c>
    </row>
    <row r="291" spans="1:4">
      <c r="A291" s="381" t="str">
        <f>IF(C287=0,"","収支計算テーブル")</f>
        <v/>
      </c>
      <c r="B291" s="381" t="s">
        <v>1275</v>
      </c>
      <c r="C291" s="381">
        <f>申請用入力!G158</f>
        <v>0</v>
      </c>
    </row>
    <row r="292" spans="1:4">
      <c r="A292" s="381" t="str">
        <f>IF(C287=0,"","収支計算テーブル")</f>
        <v/>
      </c>
      <c r="B292" s="381" t="s">
        <v>1276</v>
      </c>
      <c r="C292" s="381">
        <f>申請用入力!H158</f>
        <v>0</v>
      </c>
    </row>
    <row r="293" spans="1:4">
      <c r="A293" s="381" t="str">
        <f>IF(C287=0,"","収支計算テーブル")</f>
        <v/>
      </c>
      <c r="B293" s="381" t="s">
        <v>1277</v>
      </c>
    </row>
    <row r="294" spans="1:4">
      <c r="A294" s="381" t="str">
        <f>IF(C287=0,"","収支計算テーブル")</f>
        <v/>
      </c>
      <c r="B294" s="381" t="s">
        <v>1278</v>
      </c>
    </row>
    <row r="295" spans="1:4">
      <c r="A295" s="381" t="str">
        <f>IF(C287=0,"","収支計算テーブル")</f>
        <v/>
      </c>
      <c r="B295" s="381" t="s">
        <v>1279</v>
      </c>
      <c r="C295" s="381" t="str">
        <f>申請用入力!O158</f>
        <v/>
      </c>
    </row>
    <row r="296" spans="1:4">
      <c r="A296" s="381" t="str">
        <f>IF(C287=0,"","収支計算テーブル")</f>
        <v/>
      </c>
      <c r="B296" s="381" t="s">
        <v>1280</v>
      </c>
      <c r="C296" s="381" t="str">
        <f>申請用入力!P158</f>
        <v/>
      </c>
    </row>
    <row r="297" spans="1:4">
      <c r="A297" s="381" t="str">
        <f>IF(C287=0,"","収支計算テーブル")</f>
        <v/>
      </c>
      <c r="B297" s="381" t="s">
        <v>1281</v>
      </c>
      <c r="C297" s="381">
        <f>申請用入力!E160</f>
        <v>0</v>
      </c>
    </row>
    <row r="298" spans="1:4">
      <c r="A298" s="381" t="str">
        <f>IF(C305=0,"","収支計算テーブル")</f>
        <v/>
      </c>
      <c r="B298" s="381" t="s">
        <v>1185</v>
      </c>
      <c r="C298" s="381" t="str">
        <f>申請用入力!$R$12</f>
        <v/>
      </c>
      <c r="D298" s="381" t="s">
        <v>1186</v>
      </c>
    </row>
    <row r="299" spans="1:4">
      <c r="A299" s="381" t="str">
        <f>IF(C305=0,"","収支計算テーブル")</f>
        <v/>
      </c>
      <c r="B299" s="381" t="s">
        <v>1187</v>
      </c>
      <c r="C299" s="381">
        <f>選択!$A$2</f>
        <v>2025</v>
      </c>
    </row>
    <row r="300" spans="1:4">
      <c r="A300" s="381" t="str">
        <f>IF(C305=0,"","収支計算テーブル")</f>
        <v/>
      </c>
      <c r="B300" s="381" t="s">
        <v>1254</v>
      </c>
      <c r="C300" s="381" t="str">
        <f>選択!$A$1</f>
        <v>商品改良支援</v>
      </c>
    </row>
    <row r="301" spans="1:4">
      <c r="A301" s="381" t="str">
        <f>IF(C305=0,"","収支計算テーブル")</f>
        <v/>
      </c>
      <c r="B301" s="381" t="s">
        <v>1255</v>
      </c>
      <c r="C301" s="381" t="e">
        <f ca="1">$C$127</f>
        <v>#N/A</v>
      </c>
    </row>
    <row r="302" spans="1:4">
      <c r="A302" s="381" t="str">
        <f>IF(C305=0,"","収支計算テーブル")</f>
        <v/>
      </c>
      <c r="B302" s="381" t="s">
        <v>1266</v>
      </c>
    </row>
    <row r="303" spans="1:4">
      <c r="A303" s="381" t="str">
        <f>IF(C305=0,"","収支計算テーブル")</f>
        <v/>
      </c>
      <c r="B303" s="381" t="s">
        <v>1267</v>
      </c>
      <c r="C303" s="381" t="s">
        <v>1282</v>
      </c>
    </row>
    <row r="304" spans="1:4">
      <c r="A304" s="381" t="str">
        <f>IF(C305=0,"","収支計算テーブル")</f>
        <v/>
      </c>
      <c r="B304" s="381" t="s">
        <v>1269</v>
      </c>
      <c r="C304" s="381" t="s">
        <v>1270</v>
      </c>
    </row>
    <row r="305" spans="1:4">
      <c r="A305" s="381" t="str">
        <f>IF(C305=0,"","収支計算テーブル")</f>
        <v/>
      </c>
      <c r="B305" s="381" t="s">
        <v>1271</v>
      </c>
      <c r="C305" s="381">
        <f>報告用入力!E32</f>
        <v>0</v>
      </c>
    </row>
    <row r="306" spans="1:4">
      <c r="A306" s="381" t="str">
        <f>IF(C305=0,"","収支計算テーブル")</f>
        <v/>
      </c>
      <c r="B306" s="381" t="s">
        <v>1272</v>
      </c>
    </row>
    <row r="307" spans="1:4">
      <c r="A307" s="381" t="str">
        <f>IF(C305=0,"","収支計算テーブル")</f>
        <v/>
      </c>
      <c r="B307" s="381" t="s">
        <v>1273</v>
      </c>
    </row>
    <row r="308" spans="1:4">
      <c r="A308" s="381" t="str">
        <f>IF(C305=0,"","収支計算テーブル")</f>
        <v/>
      </c>
      <c r="B308" s="381" t="s">
        <v>1274</v>
      </c>
    </row>
    <row r="309" spans="1:4">
      <c r="A309" s="381" t="str">
        <f>IF(C305=0,"","収支計算テーブル")</f>
        <v/>
      </c>
      <c r="B309" s="381" t="s">
        <v>1275</v>
      </c>
      <c r="C309" s="381">
        <f>報告用入力!G32</f>
        <v>0</v>
      </c>
    </row>
    <row r="310" spans="1:4">
      <c r="A310" s="381" t="str">
        <f>IF(C305=0,"","収支計算テーブル")</f>
        <v/>
      </c>
      <c r="B310" s="381" t="s">
        <v>1276</v>
      </c>
      <c r="C310" s="381">
        <f>報告用入力!H32</f>
        <v>0</v>
      </c>
    </row>
    <row r="311" spans="1:4">
      <c r="A311" s="381" t="str">
        <f>IF(C305=0,"","収支計算テーブル")</f>
        <v/>
      </c>
      <c r="B311" s="381" t="s">
        <v>1277</v>
      </c>
    </row>
    <row r="312" spans="1:4">
      <c r="A312" s="381" t="str">
        <f>IF(C305=0,"","収支計算テーブル")</f>
        <v/>
      </c>
      <c r="B312" s="381" t="s">
        <v>1278</v>
      </c>
    </row>
    <row r="313" spans="1:4">
      <c r="A313" s="381" t="str">
        <f>IF(C305=0,"","収支計算テーブル")</f>
        <v/>
      </c>
      <c r="B313" s="381" t="s">
        <v>1279</v>
      </c>
      <c r="C313" s="381" t="str">
        <f>報告用入力!O32</f>
        <v/>
      </c>
    </row>
    <row r="314" spans="1:4">
      <c r="A314" s="381" t="str">
        <f>IF(C305=0,"","収支計算テーブル")</f>
        <v/>
      </c>
      <c r="B314" s="381" t="s">
        <v>1280</v>
      </c>
      <c r="C314" s="381" t="str">
        <f>報告用入力!P32</f>
        <v/>
      </c>
    </row>
    <row r="315" spans="1:4">
      <c r="A315" s="381" t="str">
        <f>IF(C305=0,"","収支計算テーブル")</f>
        <v/>
      </c>
      <c r="B315" s="381" t="s">
        <v>1281</v>
      </c>
      <c r="C315" s="381">
        <f>報告用入力!E38</f>
        <v>0</v>
      </c>
    </row>
    <row r="316" spans="1:4">
      <c r="A316" s="381" t="str">
        <f>IF(C323=0,"","収支計算テーブル")</f>
        <v/>
      </c>
      <c r="B316" s="381" t="s">
        <v>1185</v>
      </c>
      <c r="C316" s="381" t="str">
        <f>申請用入力!$R$12</f>
        <v/>
      </c>
      <c r="D316" s="381" t="s">
        <v>1186</v>
      </c>
    </row>
    <row r="317" spans="1:4">
      <c r="A317" s="381" t="str">
        <f>IF(C323=0,"","収支計算テーブル")</f>
        <v/>
      </c>
      <c r="B317" s="381" t="s">
        <v>1187</v>
      </c>
      <c r="C317" s="381">
        <f>選択!$A$2</f>
        <v>2025</v>
      </c>
    </row>
    <row r="318" spans="1:4">
      <c r="A318" s="381" t="str">
        <f>IF(C323=0,"","収支計算テーブル")</f>
        <v/>
      </c>
      <c r="B318" s="381" t="s">
        <v>1254</v>
      </c>
      <c r="C318" s="381" t="str">
        <f>選択!$A$1</f>
        <v>商品改良支援</v>
      </c>
    </row>
    <row r="319" spans="1:4">
      <c r="A319" s="381" t="str">
        <f>IF(C323=0,"","収支計算テーブル")</f>
        <v/>
      </c>
      <c r="B319" s="381" t="s">
        <v>1255</v>
      </c>
      <c r="C319" s="381" t="e">
        <f ca="1">$C$127</f>
        <v>#N/A</v>
      </c>
    </row>
    <row r="320" spans="1:4">
      <c r="A320" s="381" t="str">
        <f>IF(C323=0,"","収支計算テーブル")</f>
        <v/>
      </c>
      <c r="B320" s="381" t="s">
        <v>1266</v>
      </c>
    </row>
    <row r="321" spans="1:4">
      <c r="A321" s="381" t="str">
        <f>IF(C323=0,"","収支計算テーブル")</f>
        <v/>
      </c>
      <c r="B321" s="381" t="s">
        <v>1267</v>
      </c>
      <c r="C321" s="381" t="s">
        <v>1282</v>
      </c>
    </row>
    <row r="322" spans="1:4">
      <c r="A322" s="381" t="str">
        <f>IF(C323=0,"","収支計算テーブル")</f>
        <v/>
      </c>
      <c r="B322" s="381" t="s">
        <v>1269</v>
      </c>
      <c r="C322" s="381" t="s">
        <v>1270</v>
      </c>
    </row>
    <row r="323" spans="1:4">
      <c r="A323" s="381" t="str">
        <f>IF(C323=0,"","収支計算テーブル")</f>
        <v/>
      </c>
      <c r="B323" s="381" t="s">
        <v>1271</v>
      </c>
      <c r="C323" s="381">
        <f>報告用入力!E33</f>
        <v>0</v>
      </c>
    </row>
    <row r="324" spans="1:4">
      <c r="A324" s="381" t="str">
        <f>IF(C323=0,"","収支計算テーブル")</f>
        <v/>
      </c>
      <c r="B324" s="381" t="s">
        <v>1272</v>
      </c>
    </row>
    <row r="325" spans="1:4">
      <c r="A325" s="381" t="str">
        <f>IF(C323=0,"","収支計算テーブル")</f>
        <v/>
      </c>
      <c r="B325" s="381" t="s">
        <v>1273</v>
      </c>
    </row>
    <row r="326" spans="1:4">
      <c r="A326" s="381" t="str">
        <f>IF(C323=0,"","収支計算テーブル")</f>
        <v/>
      </c>
      <c r="B326" s="381" t="s">
        <v>1274</v>
      </c>
    </row>
    <row r="327" spans="1:4">
      <c r="A327" s="381" t="str">
        <f>IF(C323=0,"","収支計算テーブル")</f>
        <v/>
      </c>
      <c r="B327" s="381" t="s">
        <v>1275</v>
      </c>
      <c r="C327" s="381">
        <f>報告用入力!G33</f>
        <v>0</v>
      </c>
    </row>
    <row r="328" spans="1:4">
      <c r="A328" s="381" t="str">
        <f>IF(C323=0,"","収支計算テーブル")</f>
        <v/>
      </c>
      <c r="B328" s="381" t="s">
        <v>1276</v>
      </c>
      <c r="C328" s="381">
        <f>報告用入力!H33</f>
        <v>0</v>
      </c>
    </row>
    <row r="329" spans="1:4">
      <c r="A329" s="381" t="str">
        <f>IF(C323=0,"","収支計算テーブル")</f>
        <v/>
      </c>
      <c r="B329" s="381" t="s">
        <v>1277</v>
      </c>
    </row>
    <row r="330" spans="1:4">
      <c r="A330" s="381" t="str">
        <f>IF(C323=0,"","収支計算テーブル")</f>
        <v/>
      </c>
      <c r="B330" s="381" t="s">
        <v>1278</v>
      </c>
    </row>
    <row r="331" spans="1:4">
      <c r="A331" s="381" t="str">
        <f>IF(C323=0,"","収支計算テーブル")</f>
        <v/>
      </c>
      <c r="B331" s="381" t="s">
        <v>1279</v>
      </c>
      <c r="C331" s="381" t="str">
        <f>報告用入力!O33</f>
        <v/>
      </c>
    </row>
    <row r="332" spans="1:4">
      <c r="A332" s="381" t="str">
        <f>IF(C323=0,"","収支計算テーブル")</f>
        <v/>
      </c>
      <c r="B332" s="381" t="s">
        <v>1280</v>
      </c>
      <c r="C332" s="381" t="str">
        <f>報告用入力!P33</f>
        <v/>
      </c>
    </row>
    <row r="333" spans="1:4">
      <c r="A333" s="381" t="str">
        <f>IF(C323=0,"","収支計算テーブル")</f>
        <v/>
      </c>
      <c r="B333" s="381" t="s">
        <v>1281</v>
      </c>
      <c r="C333" s="381">
        <f>報告用入力!E38</f>
        <v>0</v>
      </c>
    </row>
    <row r="334" spans="1:4">
      <c r="A334" s="381" t="str">
        <f>IF(C341=0,"","収支計算テーブル")</f>
        <v/>
      </c>
      <c r="B334" s="381" t="s">
        <v>1185</v>
      </c>
      <c r="C334" s="381" t="str">
        <f>申請用入力!$R$12</f>
        <v/>
      </c>
      <c r="D334" s="381" t="s">
        <v>1186</v>
      </c>
    </row>
    <row r="335" spans="1:4">
      <c r="A335" s="381" t="str">
        <f>IF(C341=0,"","収支計算テーブル")</f>
        <v/>
      </c>
      <c r="B335" s="381" t="s">
        <v>1187</v>
      </c>
      <c r="C335" s="381">
        <f>選択!$A$2</f>
        <v>2025</v>
      </c>
    </row>
    <row r="336" spans="1:4">
      <c r="A336" s="381" t="str">
        <f>IF(C341=0,"","収支計算テーブル")</f>
        <v/>
      </c>
      <c r="B336" s="381" t="s">
        <v>1254</v>
      </c>
      <c r="C336" s="381" t="str">
        <f>選択!$A$1</f>
        <v>商品改良支援</v>
      </c>
    </row>
    <row r="337" spans="1:4">
      <c r="A337" s="381" t="str">
        <f>IF(C341=0,"","収支計算テーブル")</f>
        <v/>
      </c>
      <c r="B337" s="381" t="s">
        <v>1255</v>
      </c>
      <c r="C337" s="381" t="e">
        <f ca="1">$C$127</f>
        <v>#N/A</v>
      </c>
    </row>
    <row r="338" spans="1:4">
      <c r="A338" s="381" t="str">
        <f>IF(C341=0,"","収支計算テーブル")</f>
        <v/>
      </c>
      <c r="B338" s="381" t="s">
        <v>1266</v>
      </c>
    </row>
    <row r="339" spans="1:4">
      <c r="A339" s="381" t="str">
        <f>IF(C341=0,"","収支計算テーブル")</f>
        <v/>
      </c>
      <c r="B339" s="381" t="s">
        <v>1267</v>
      </c>
      <c r="C339" s="381" t="s">
        <v>1282</v>
      </c>
    </row>
    <row r="340" spans="1:4">
      <c r="A340" s="381" t="str">
        <f>IF(C341=0,"","収支計算テーブル")</f>
        <v/>
      </c>
      <c r="B340" s="381" t="s">
        <v>1269</v>
      </c>
      <c r="C340" s="381" t="s">
        <v>1270</v>
      </c>
    </row>
    <row r="341" spans="1:4">
      <c r="A341" s="381" t="str">
        <f>IF(C341=0,"","収支計算テーブル")</f>
        <v/>
      </c>
      <c r="B341" s="381" t="s">
        <v>1271</v>
      </c>
      <c r="C341" s="381">
        <f>報告用入力!E34</f>
        <v>0</v>
      </c>
    </row>
    <row r="342" spans="1:4">
      <c r="A342" s="381" t="str">
        <f>IF(C341=0,"","収支計算テーブル")</f>
        <v/>
      </c>
      <c r="B342" s="381" t="s">
        <v>1272</v>
      </c>
    </row>
    <row r="343" spans="1:4">
      <c r="A343" s="381" t="str">
        <f>IF(C341=0,"","収支計算テーブル")</f>
        <v/>
      </c>
      <c r="B343" s="381" t="s">
        <v>1273</v>
      </c>
    </row>
    <row r="344" spans="1:4">
      <c r="A344" s="381" t="str">
        <f>IF(C341=0,"","収支計算テーブル")</f>
        <v/>
      </c>
      <c r="B344" s="381" t="s">
        <v>1274</v>
      </c>
    </row>
    <row r="345" spans="1:4">
      <c r="A345" s="381" t="str">
        <f>IF(C341=0,"","収支計算テーブル")</f>
        <v/>
      </c>
      <c r="B345" s="381" t="s">
        <v>1275</v>
      </c>
      <c r="C345" s="381">
        <f>報告用入力!G34</f>
        <v>0</v>
      </c>
    </row>
    <row r="346" spans="1:4">
      <c r="A346" s="381" t="str">
        <f>IF(C341=0,"","収支計算テーブル")</f>
        <v/>
      </c>
      <c r="B346" s="381" t="s">
        <v>1276</v>
      </c>
      <c r="C346" s="381">
        <f>報告用入力!H34</f>
        <v>0</v>
      </c>
    </row>
    <row r="347" spans="1:4">
      <c r="A347" s="381" t="str">
        <f>IF(C341=0,"","収支計算テーブル")</f>
        <v/>
      </c>
      <c r="B347" s="381" t="s">
        <v>1277</v>
      </c>
    </row>
    <row r="348" spans="1:4">
      <c r="A348" s="381" t="str">
        <f>IF(C341=0,"","収支計算テーブル")</f>
        <v/>
      </c>
      <c r="B348" s="381" t="s">
        <v>1278</v>
      </c>
    </row>
    <row r="349" spans="1:4">
      <c r="A349" s="381" t="str">
        <f>IF(C341=0,"","収支計算テーブル")</f>
        <v/>
      </c>
      <c r="B349" s="381" t="s">
        <v>1279</v>
      </c>
      <c r="C349" s="381" t="str">
        <f>報告用入力!O34</f>
        <v/>
      </c>
    </row>
    <row r="350" spans="1:4">
      <c r="A350" s="381" t="str">
        <f>IF(C341=0,"","収支計算テーブル")</f>
        <v/>
      </c>
      <c r="B350" s="381" t="s">
        <v>1280</v>
      </c>
      <c r="C350" s="381" t="str">
        <f>報告用入力!P34</f>
        <v/>
      </c>
    </row>
    <row r="351" spans="1:4">
      <c r="A351" s="381" t="str">
        <f>IF(C341=0,"","収支計算テーブル")</f>
        <v/>
      </c>
      <c r="B351" s="381" t="s">
        <v>1281</v>
      </c>
      <c r="C351" s="381">
        <f>報告用入力!E38</f>
        <v>0</v>
      </c>
    </row>
    <row r="352" spans="1:4">
      <c r="A352" s="381" t="str">
        <f>IF(C359=0,"","収支計算テーブル")</f>
        <v/>
      </c>
      <c r="B352" s="381" t="s">
        <v>1185</v>
      </c>
      <c r="C352" s="381" t="str">
        <f>申請用入力!$R$12</f>
        <v/>
      </c>
      <c r="D352" s="381" t="s">
        <v>1186</v>
      </c>
    </row>
    <row r="353" spans="1:3">
      <c r="A353" s="381" t="str">
        <f>IF(C359=0,"","収支計算テーブル")</f>
        <v/>
      </c>
      <c r="B353" s="381" t="s">
        <v>1187</v>
      </c>
      <c r="C353" s="381">
        <f>選択!$A$2</f>
        <v>2025</v>
      </c>
    </row>
    <row r="354" spans="1:3">
      <c r="A354" s="381" t="str">
        <f>IF(C359=0,"","収支計算テーブル")</f>
        <v/>
      </c>
      <c r="B354" s="381" t="s">
        <v>1254</v>
      </c>
      <c r="C354" s="381" t="str">
        <f>選択!$A$1</f>
        <v>商品改良支援</v>
      </c>
    </row>
    <row r="355" spans="1:3">
      <c r="A355" s="381" t="str">
        <f>IF(C359=0,"","収支計算テーブル")</f>
        <v/>
      </c>
      <c r="B355" s="381" t="s">
        <v>1255</v>
      </c>
      <c r="C355" s="381" t="e">
        <f ca="1">$C$127</f>
        <v>#N/A</v>
      </c>
    </row>
    <row r="356" spans="1:3">
      <c r="A356" s="381" t="str">
        <f>IF(C359=0,"","収支計算テーブル")</f>
        <v/>
      </c>
      <c r="B356" s="381" t="s">
        <v>1266</v>
      </c>
    </row>
    <row r="357" spans="1:3">
      <c r="A357" s="381" t="str">
        <f>IF(C359=0,"","収支計算テーブル")</f>
        <v/>
      </c>
      <c r="B357" s="381" t="s">
        <v>1267</v>
      </c>
      <c r="C357" s="381" t="s">
        <v>1282</v>
      </c>
    </row>
    <row r="358" spans="1:3">
      <c r="A358" s="381" t="str">
        <f>IF(C359=0,"","収支計算テーブル")</f>
        <v/>
      </c>
      <c r="B358" s="381" t="s">
        <v>1269</v>
      </c>
      <c r="C358" s="381" t="s">
        <v>1270</v>
      </c>
    </row>
    <row r="359" spans="1:3">
      <c r="A359" s="381" t="str">
        <f>IF(C359=0,"","収支計算テーブル")</f>
        <v/>
      </c>
      <c r="B359" s="381" t="s">
        <v>1271</v>
      </c>
      <c r="C359" s="381">
        <f>報告用入力!E35</f>
        <v>0</v>
      </c>
    </row>
    <row r="360" spans="1:3">
      <c r="A360" s="381" t="str">
        <f>IF(C359=0,"","収支計算テーブル")</f>
        <v/>
      </c>
      <c r="B360" s="381" t="s">
        <v>1272</v>
      </c>
    </row>
    <row r="361" spans="1:3">
      <c r="A361" s="381" t="str">
        <f>IF(C359=0,"","収支計算テーブル")</f>
        <v/>
      </c>
      <c r="B361" s="381" t="s">
        <v>1273</v>
      </c>
    </row>
    <row r="362" spans="1:3">
      <c r="A362" s="381" t="str">
        <f>IF(C359=0,"","収支計算テーブル")</f>
        <v/>
      </c>
      <c r="B362" s="381" t="s">
        <v>1274</v>
      </c>
    </row>
    <row r="363" spans="1:3">
      <c r="A363" s="381" t="str">
        <f>IF(C359=0,"","収支計算テーブル")</f>
        <v/>
      </c>
      <c r="B363" s="381" t="s">
        <v>1275</v>
      </c>
      <c r="C363" s="381">
        <f>報告用入力!G35</f>
        <v>0</v>
      </c>
    </row>
    <row r="364" spans="1:3">
      <c r="A364" s="381" t="str">
        <f>IF(C359=0,"","収支計算テーブル")</f>
        <v/>
      </c>
      <c r="B364" s="381" t="s">
        <v>1276</v>
      </c>
      <c r="C364" s="381">
        <f>報告用入力!H35</f>
        <v>0</v>
      </c>
    </row>
    <row r="365" spans="1:3">
      <c r="A365" s="381" t="str">
        <f>IF(C359=0,"","収支計算テーブル")</f>
        <v/>
      </c>
      <c r="B365" s="381" t="s">
        <v>1277</v>
      </c>
    </row>
    <row r="366" spans="1:3">
      <c r="A366" s="381" t="str">
        <f>IF(C359=0,"","収支計算テーブル")</f>
        <v/>
      </c>
      <c r="B366" s="381" t="s">
        <v>1278</v>
      </c>
    </row>
    <row r="367" spans="1:3">
      <c r="A367" s="381" t="str">
        <f>IF(C359=0,"","収支計算テーブル")</f>
        <v/>
      </c>
      <c r="B367" s="381" t="s">
        <v>1279</v>
      </c>
      <c r="C367" s="381" t="str">
        <f>報告用入力!O35</f>
        <v/>
      </c>
    </row>
    <row r="368" spans="1:3">
      <c r="A368" s="381" t="str">
        <f>IF(C359=0,"","収支計算テーブル")</f>
        <v/>
      </c>
      <c r="B368" s="381" t="s">
        <v>1280</v>
      </c>
      <c r="C368" s="381" t="str">
        <f>報告用入力!P35</f>
        <v/>
      </c>
    </row>
    <row r="369" spans="1:4">
      <c r="A369" s="381" t="str">
        <f>IF(C359=0,"","収支計算テーブル")</f>
        <v/>
      </c>
      <c r="B369" s="381" t="s">
        <v>1281</v>
      </c>
      <c r="C369" s="381">
        <f>報告用入力!E38</f>
        <v>0</v>
      </c>
    </row>
    <row r="370" spans="1:4">
      <c r="A370" s="381" t="str">
        <f>IF(C377=0,"","収支計算テーブル")</f>
        <v/>
      </c>
      <c r="B370" s="381" t="s">
        <v>1185</v>
      </c>
      <c r="C370" s="381" t="str">
        <f>申請用入力!$R$12</f>
        <v/>
      </c>
      <c r="D370" s="381" t="s">
        <v>1186</v>
      </c>
    </row>
    <row r="371" spans="1:4">
      <c r="A371" s="381" t="str">
        <f>IF(C377=0,"","収支計算テーブル")</f>
        <v/>
      </c>
      <c r="B371" s="381" t="s">
        <v>1187</v>
      </c>
      <c r="C371" s="381">
        <f>選択!$A$2</f>
        <v>2025</v>
      </c>
    </row>
    <row r="372" spans="1:4">
      <c r="A372" s="381" t="str">
        <f>IF(C377=0,"","収支計算テーブル")</f>
        <v/>
      </c>
      <c r="B372" s="381" t="s">
        <v>1254</v>
      </c>
      <c r="C372" s="381" t="str">
        <f>選択!$A$1</f>
        <v>商品改良支援</v>
      </c>
    </row>
    <row r="373" spans="1:4">
      <c r="A373" s="381" t="str">
        <f>IF(C377=0,"","収支計算テーブル")</f>
        <v/>
      </c>
      <c r="B373" s="381" t="s">
        <v>1255</v>
      </c>
      <c r="C373" s="381" t="e">
        <f ca="1">$C$127</f>
        <v>#N/A</v>
      </c>
    </row>
    <row r="374" spans="1:4">
      <c r="A374" s="381" t="str">
        <f>IF(C377=0,"","収支計算テーブル")</f>
        <v/>
      </c>
      <c r="B374" s="381" t="s">
        <v>1266</v>
      </c>
    </row>
    <row r="375" spans="1:4">
      <c r="A375" s="381" t="str">
        <f>IF(C377=0,"","収支計算テーブル")</f>
        <v/>
      </c>
      <c r="B375" s="381" t="s">
        <v>1267</v>
      </c>
      <c r="C375" s="381" t="s">
        <v>1282</v>
      </c>
    </row>
    <row r="376" spans="1:4">
      <c r="A376" s="381" t="str">
        <f>IF(C377=0,"","収支計算テーブル")</f>
        <v/>
      </c>
      <c r="B376" s="381" t="s">
        <v>1269</v>
      </c>
      <c r="C376" s="381" t="s">
        <v>1270</v>
      </c>
    </row>
    <row r="377" spans="1:4">
      <c r="A377" s="381" t="str">
        <f>IF(C377=0,"","収支計算テーブル")</f>
        <v/>
      </c>
      <c r="B377" s="381" t="s">
        <v>1271</v>
      </c>
      <c r="C377" s="381">
        <f>報告用入力!E36</f>
        <v>0</v>
      </c>
    </row>
    <row r="378" spans="1:4">
      <c r="A378" s="381" t="str">
        <f>IF(C377=0,"","収支計算テーブル")</f>
        <v/>
      </c>
      <c r="B378" s="381" t="s">
        <v>1272</v>
      </c>
    </row>
    <row r="379" spans="1:4">
      <c r="A379" s="381" t="str">
        <f>IF(C377=0,"","収支計算テーブル")</f>
        <v/>
      </c>
      <c r="B379" s="381" t="s">
        <v>1273</v>
      </c>
    </row>
    <row r="380" spans="1:4">
      <c r="A380" s="381" t="str">
        <f>IF(C377=0,"","収支計算テーブル")</f>
        <v/>
      </c>
      <c r="B380" s="381" t="s">
        <v>1274</v>
      </c>
    </row>
    <row r="381" spans="1:4">
      <c r="A381" s="381" t="str">
        <f>IF(C377=0,"","収支計算テーブル")</f>
        <v/>
      </c>
      <c r="B381" s="381" t="s">
        <v>1275</v>
      </c>
      <c r="C381" s="381">
        <f>報告用入力!G36</f>
        <v>0</v>
      </c>
    </row>
    <row r="382" spans="1:4">
      <c r="A382" s="381" t="str">
        <f>IF(C377=0,"","収支計算テーブル")</f>
        <v/>
      </c>
      <c r="B382" s="381" t="s">
        <v>1276</v>
      </c>
      <c r="C382" s="381">
        <f>報告用入力!H36</f>
        <v>0</v>
      </c>
    </row>
    <row r="383" spans="1:4">
      <c r="A383" s="381" t="str">
        <f>IF(C377=0,"","収支計算テーブル")</f>
        <v/>
      </c>
      <c r="B383" s="381" t="s">
        <v>1277</v>
      </c>
    </row>
    <row r="384" spans="1:4">
      <c r="A384" s="381" t="str">
        <f>IF(C377=0,"","収支計算テーブル")</f>
        <v/>
      </c>
      <c r="B384" s="381" t="s">
        <v>1278</v>
      </c>
    </row>
    <row r="385" spans="1:4">
      <c r="A385" s="381" t="str">
        <f>IF(C377=0,"","収支計算テーブル")</f>
        <v/>
      </c>
      <c r="B385" s="381" t="s">
        <v>1279</v>
      </c>
      <c r="C385" s="381" t="str">
        <f>報告用入力!O36</f>
        <v/>
      </c>
    </row>
    <row r="386" spans="1:4">
      <c r="A386" s="381" t="str">
        <f>IF(C377=0,"","収支計算テーブル")</f>
        <v/>
      </c>
      <c r="B386" s="381" t="s">
        <v>1280</v>
      </c>
      <c r="C386" s="381" t="str">
        <f>報告用入力!P36</f>
        <v/>
      </c>
    </row>
    <row r="387" spans="1:4">
      <c r="A387" s="381" t="str">
        <f>IF(C377=0,"","収支計算テーブル")</f>
        <v/>
      </c>
      <c r="B387" s="381" t="s">
        <v>1281</v>
      </c>
      <c r="C387" s="381">
        <f>報告用入力!E38</f>
        <v>0</v>
      </c>
    </row>
    <row r="388" spans="1:4">
      <c r="A388" s="381" t="str">
        <f>IF(C394=0,"","改良商品テーブル")</f>
        <v/>
      </c>
      <c r="B388" s="381" t="s">
        <v>1284</v>
      </c>
      <c r="C388" s="381" t="str">
        <f>申請用入力!$R$12</f>
        <v/>
      </c>
      <c r="D388" s="381" t="s">
        <v>1186</v>
      </c>
    </row>
    <row r="389" spans="1:4">
      <c r="A389" s="381" t="str">
        <f>IF(C394=0,"","改良商品テーブル")</f>
        <v/>
      </c>
      <c r="B389" s="381" t="s">
        <v>1285</v>
      </c>
      <c r="C389" s="381">
        <f>選択!$A$2</f>
        <v>2025</v>
      </c>
    </row>
    <row r="390" spans="1:4">
      <c r="A390" s="381" t="str">
        <f>IF(C394=0,"","改良商品テーブル")</f>
        <v/>
      </c>
      <c r="B390" s="381" t="s">
        <v>1254</v>
      </c>
      <c r="C390" s="381" t="str">
        <f>選択!$A$1</f>
        <v>商品改良支援</v>
      </c>
    </row>
    <row r="391" spans="1:4">
      <c r="A391" s="381" t="str">
        <f>IF(C394=0,"","改良商品テーブル")</f>
        <v/>
      </c>
      <c r="B391" s="381" t="s">
        <v>1286</v>
      </c>
      <c r="C391" s="381" t="e">
        <f ca="1">$C$127</f>
        <v>#N/A</v>
      </c>
    </row>
    <row r="392" spans="1:4">
      <c r="A392" s="381" t="str">
        <f>IF(C394=0,"","改良商品テーブル")</f>
        <v/>
      </c>
      <c r="B392" s="381" t="s">
        <v>1347</v>
      </c>
      <c r="C392" s="381" t="s">
        <v>1350</v>
      </c>
    </row>
    <row r="393" spans="1:4">
      <c r="A393" s="381" t="str">
        <f>IF(C394=0,"","改良商品テーブル")</f>
        <v/>
      </c>
      <c r="B393" s="381" t="s">
        <v>1348</v>
      </c>
      <c r="C393" s="381">
        <f>改良商品入力!D4</f>
        <v>0</v>
      </c>
    </row>
    <row r="394" spans="1:4">
      <c r="A394" s="381" t="str">
        <f>IF(C394=0,"","改良商品テーブル")</f>
        <v/>
      </c>
      <c r="B394" s="381" t="s">
        <v>1349</v>
      </c>
      <c r="C394" s="381">
        <f>改良商品入力!C4</f>
        <v>0</v>
      </c>
    </row>
    <row r="395" spans="1:4">
      <c r="A395" s="381" t="str">
        <f>IF(C401=0,"","改良商品テーブル")</f>
        <v/>
      </c>
      <c r="B395" s="381" t="s">
        <v>1284</v>
      </c>
      <c r="C395" s="381" t="str">
        <f>申請用入力!$R$12</f>
        <v/>
      </c>
      <c r="D395" s="381" t="s">
        <v>1186</v>
      </c>
    </row>
    <row r="396" spans="1:4">
      <c r="A396" s="381" t="str">
        <f>IF(C401=0,"","改良商品テーブル")</f>
        <v/>
      </c>
      <c r="B396" s="381" t="s">
        <v>1285</v>
      </c>
      <c r="C396" s="381">
        <f>選択!$A$2</f>
        <v>2025</v>
      </c>
    </row>
    <row r="397" spans="1:4">
      <c r="A397" s="381" t="str">
        <f>IF(C401=0,"","改良商品テーブル")</f>
        <v/>
      </c>
      <c r="B397" s="381" t="s">
        <v>1254</v>
      </c>
      <c r="C397" s="381" t="str">
        <f>選択!$A$1</f>
        <v>商品改良支援</v>
      </c>
    </row>
    <row r="398" spans="1:4">
      <c r="A398" s="381" t="str">
        <f>IF(C401=0,"","改良商品テーブル")</f>
        <v/>
      </c>
      <c r="B398" s="381" t="s">
        <v>1286</v>
      </c>
      <c r="C398" s="381" t="e">
        <f ca="1">$C$127</f>
        <v>#N/A</v>
      </c>
    </row>
    <row r="399" spans="1:4">
      <c r="A399" s="381" t="str">
        <f>IF(C401=0,"","改良商品テーブル")</f>
        <v/>
      </c>
      <c r="B399" s="381" t="s">
        <v>1347</v>
      </c>
      <c r="C399" s="381" t="s">
        <v>1350</v>
      </c>
    </row>
    <row r="400" spans="1:4">
      <c r="A400" s="381" t="str">
        <f>IF(C401=0,"","改良商品テーブル")</f>
        <v/>
      </c>
      <c r="B400" s="381" t="s">
        <v>1348</v>
      </c>
      <c r="C400" s="381">
        <f>改良商品入力!D5</f>
        <v>0</v>
      </c>
    </row>
    <row r="401" spans="1:4">
      <c r="A401" s="381" t="str">
        <f>IF(C401=0,"","改良商品テーブル")</f>
        <v/>
      </c>
      <c r="B401" s="381" t="s">
        <v>1349</v>
      </c>
      <c r="C401" s="381">
        <f>改良商品入力!C5</f>
        <v>0</v>
      </c>
    </row>
    <row r="402" spans="1:4">
      <c r="A402" s="381" t="str">
        <f>IF(C408=0,"","改良商品テーブル")</f>
        <v/>
      </c>
      <c r="B402" s="381" t="s">
        <v>1284</v>
      </c>
      <c r="C402" s="381" t="str">
        <f>申請用入力!$R$12</f>
        <v/>
      </c>
      <c r="D402" s="381" t="s">
        <v>1186</v>
      </c>
    </row>
    <row r="403" spans="1:4">
      <c r="A403" s="381" t="str">
        <f>IF(C408=0,"","改良商品テーブル")</f>
        <v/>
      </c>
      <c r="B403" s="381" t="s">
        <v>1285</v>
      </c>
      <c r="C403" s="381">
        <f>選択!$A$2</f>
        <v>2025</v>
      </c>
    </row>
    <row r="404" spans="1:4">
      <c r="A404" s="381" t="str">
        <f>IF(C408=0,"","改良商品テーブル")</f>
        <v/>
      </c>
      <c r="B404" s="381" t="s">
        <v>1254</v>
      </c>
      <c r="C404" s="381" t="str">
        <f>選択!$A$1</f>
        <v>商品改良支援</v>
      </c>
    </row>
    <row r="405" spans="1:4">
      <c r="A405" s="381" t="str">
        <f>IF(C408=0,"","改良商品テーブル")</f>
        <v/>
      </c>
      <c r="B405" s="381" t="s">
        <v>1286</v>
      </c>
      <c r="C405" s="381" t="e">
        <f ca="1">$C$127</f>
        <v>#N/A</v>
      </c>
    </row>
    <row r="406" spans="1:4">
      <c r="A406" s="381" t="str">
        <f>IF(C408=0,"","改良商品テーブル")</f>
        <v/>
      </c>
      <c r="B406" s="381" t="s">
        <v>1347</v>
      </c>
      <c r="C406" s="381" t="s">
        <v>1350</v>
      </c>
    </row>
    <row r="407" spans="1:4">
      <c r="A407" s="381" t="str">
        <f>IF(C408=0,"","改良商品テーブル")</f>
        <v/>
      </c>
      <c r="B407" s="381" t="s">
        <v>1348</v>
      </c>
      <c r="C407" s="381">
        <f>改良商品入力!D6</f>
        <v>0</v>
      </c>
    </row>
    <row r="408" spans="1:4">
      <c r="A408" s="381" t="str">
        <f>IF(C408=0,"","改良商品テーブル")</f>
        <v/>
      </c>
      <c r="B408" s="381" t="s">
        <v>1349</v>
      </c>
      <c r="C408" s="381">
        <f>改良商品入力!C6</f>
        <v>0</v>
      </c>
    </row>
    <row r="409" spans="1:4">
      <c r="A409" s="381" t="str">
        <f>IF(C415=0,"","改良商品テーブル")</f>
        <v/>
      </c>
      <c r="B409" s="381" t="s">
        <v>1284</v>
      </c>
      <c r="C409" s="381" t="str">
        <f>申請用入力!$R$12</f>
        <v/>
      </c>
      <c r="D409" s="381" t="s">
        <v>1186</v>
      </c>
    </row>
    <row r="410" spans="1:4">
      <c r="A410" s="381" t="str">
        <f>IF(C415=0,"","改良商品テーブル")</f>
        <v/>
      </c>
      <c r="B410" s="381" t="s">
        <v>1285</v>
      </c>
      <c r="C410" s="381">
        <f>選択!$A$2</f>
        <v>2025</v>
      </c>
    </row>
    <row r="411" spans="1:4">
      <c r="A411" s="381" t="str">
        <f>IF(C415=0,"","改良商品テーブル")</f>
        <v/>
      </c>
      <c r="B411" s="381" t="s">
        <v>1254</v>
      </c>
      <c r="C411" s="381" t="str">
        <f>選択!$A$1</f>
        <v>商品改良支援</v>
      </c>
    </row>
    <row r="412" spans="1:4">
      <c r="A412" s="381" t="str">
        <f>IF(C415=0,"","改良商品テーブル")</f>
        <v/>
      </c>
      <c r="B412" s="381" t="s">
        <v>1286</v>
      </c>
      <c r="C412" s="381" t="e">
        <f ca="1">$C$127</f>
        <v>#N/A</v>
      </c>
    </row>
    <row r="413" spans="1:4">
      <c r="A413" s="381" t="str">
        <f>IF(C415=0,"","改良商品テーブル")</f>
        <v/>
      </c>
      <c r="B413" s="381" t="s">
        <v>1347</v>
      </c>
      <c r="C413" s="381" t="s">
        <v>1350</v>
      </c>
    </row>
    <row r="414" spans="1:4">
      <c r="A414" s="381" t="str">
        <f>IF(C415=0,"","改良商品テーブル")</f>
        <v/>
      </c>
      <c r="B414" s="381" t="s">
        <v>1348</v>
      </c>
      <c r="C414" s="381">
        <f>改良商品入力!D7</f>
        <v>0</v>
      </c>
    </row>
    <row r="415" spans="1:4">
      <c r="A415" s="381" t="str">
        <f>IF(C415=0,"","改良商品テーブル")</f>
        <v/>
      </c>
      <c r="B415" s="381" t="s">
        <v>1349</v>
      </c>
      <c r="C415" s="381">
        <f>改良商品入力!C7</f>
        <v>0</v>
      </c>
    </row>
    <row r="416" spans="1:4">
      <c r="A416" s="381" t="str">
        <f>IF(C422=0,"","改良商品テーブル")</f>
        <v/>
      </c>
      <c r="B416" s="381" t="s">
        <v>1284</v>
      </c>
      <c r="C416" s="381" t="str">
        <f>申請用入力!$R$12</f>
        <v/>
      </c>
      <c r="D416" s="381" t="s">
        <v>1186</v>
      </c>
    </row>
    <row r="417" spans="1:4">
      <c r="A417" s="381" t="str">
        <f>IF(C422=0,"","改良商品テーブル")</f>
        <v/>
      </c>
      <c r="B417" s="381" t="s">
        <v>1285</v>
      </c>
      <c r="C417" s="381">
        <f>選択!$A$2</f>
        <v>2025</v>
      </c>
    </row>
    <row r="418" spans="1:4">
      <c r="A418" s="381" t="str">
        <f>IF(C422=0,"","改良商品テーブル")</f>
        <v/>
      </c>
      <c r="B418" s="381" t="s">
        <v>1254</v>
      </c>
      <c r="C418" s="381" t="str">
        <f>選択!$A$1</f>
        <v>商品改良支援</v>
      </c>
    </row>
    <row r="419" spans="1:4">
      <c r="A419" s="381" t="str">
        <f>IF(C422=0,"","改良商品テーブル")</f>
        <v/>
      </c>
      <c r="B419" s="381" t="s">
        <v>1286</v>
      </c>
      <c r="C419" s="381" t="e">
        <f ca="1">$C$127</f>
        <v>#N/A</v>
      </c>
    </row>
    <row r="420" spans="1:4">
      <c r="A420" s="381" t="str">
        <f>IF(C422=0,"","改良商品テーブル")</f>
        <v/>
      </c>
      <c r="B420" s="381" t="s">
        <v>1347</v>
      </c>
      <c r="C420" s="381" t="s">
        <v>1350</v>
      </c>
    </row>
    <row r="421" spans="1:4">
      <c r="A421" s="381" t="str">
        <f>IF(C422=0,"","改良商品テーブル")</f>
        <v/>
      </c>
      <c r="B421" s="381" t="s">
        <v>1348</v>
      </c>
      <c r="C421" s="381">
        <f>改良商品入力!D8</f>
        <v>0</v>
      </c>
    </row>
    <row r="422" spans="1:4">
      <c r="A422" s="381" t="str">
        <f>IF(C422=0,"","改良商品テーブル")</f>
        <v/>
      </c>
      <c r="B422" s="381" t="s">
        <v>1349</v>
      </c>
      <c r="C422" s="381">
        <f>改良商品入力!C8</f>
        <v>0</v>
      </c>
    </row>
    <row r="423" spans="1:4">
      <c r="A423" s="381" t="str">
        <f>IF(C429=0,"","改良商品テーブル")</f>
        <v/>
      </c>
      <c r="B423" s="381" t="s">
        <v>1284</v>
      </c>
      <c r="C423" s="381" t="str">
        <f>申請用入力!$R$12</f>
        <v/>
      </c>
      <c r="D423" s="381" t="s">
        <v>1186</v>
      </c>
    </row>
    <row r="424" spans="1:4">
      <c r="A424" s="381" t="str">
        <f>IF(C429=0,"","改良商品テーブル")</f>
        <v/>
      </c>
      <c r="B424" s="381" t="s">
        <v>1285</v>
      </c>
      <c r="C424" s="381">
        <f>選択!$A$2</f>
        <v>2025</v>
      </c>
    </row>
    <row r="425" spans="1:4">
      <c r="A425" s="381" t="str">
        <f>IF(C429=0,"","改良商品テーブル")</f>
        <v/>
      </c>
      <c r="B425" s="381" t="s">
        <v>1254</v>
      </c>
      <c r="C425" s="381" t="str">
        <f>選択!$A$1</f>
        <v>商品改良支援</v>
      </c>
    </row>
    <row r="426" spans="1:4">
      <c r="A426" s="381" t="str">
        <f>IF(C429=0,"","改良商品テーブル")</f>
        <v/>
      </c>
      <c r="B426" s="381" t="s">
        <v>1286</v>
      </c>
      <c r="C426" s="381" t="e">
        <f ca="1">$C$127</f>
        <v>#N/A</v>
      </c>
    </row>
    <row r="427" spans="1:4">
      <c r="A427" s="381" t="str">
        <f>IF(C429=0,"","改良商品テーブル")</f>
        <v/>
      </c>
      <c r="B427" s="381" t="s">
        <v>1347</v>
      </c>
      <c r="C427" s="381" t="s">
        <v>1350</v>
      </c>
    </row>
    <row r="428" spans="1:4">
      <c r="A428" s="381" t="str">
        <f>IF(C429=0,"","改良商品テーブル")</f>
        <v/>
      </c>
      <c r="B428" s="381" t="s">
        <v>1348</v>
      </c>
      <c r="C428" s="381">
        <f>改良商品入力!D9</f>
        <v>0</v>
      </c>
    </row>
    <row r="429" spans="1:4">
      <c r="A429" s="381" t="str">
        <f>IF(C429=0,"","改良商品テーブル")</f>
        <v/>
      </c>
      <c r="B429" s="381" t="s">
        <v>1349</v>
      </c>
      <c r="C429" s="381">
        <f>改良商品入力!C9</f>
        <v>0</v>
      </c>
    </row>
    <row r="430" spans="1:4">
      <c r="A430" s="381" t="str">
        <f>IF(C436=0,"","改良商品テーブル")</f>
        <v/>
      </c>
      <c r="B430" s="381" t="s">
        <v>1284</v>
      </c>
      <c r="C430" s="381" t="str">
        <f>申請用入力!$R$12</f>
        <v/>
      </c>
      <c r="D430" s="381" t="s">
        <v>1186</v>
      </c>
    </row>
    <row r="431" spans="1:4">
      <c r="A431" s="381" t="str">
        <f>IF(C436=0,"","改良商品テーブル")</f>
        <v/>
      </c>
      <c r="B431" s="381" t="s">
        <v>1285</v>
      </c>
      <c r="C431" s="381">
        <f>選択!$A$2</f>
        <v>2025</v>
      </c>
    </row>
    <row r="432" spans="1:4">
      <c r="A432" s="381" t="str">
        <f>IF(C436=0,"","改良商品テーブル")</f>
        <v/>
      </c>
      <c r="B432" s="381" t="s">
        <v>1254</v>
      </c>
      <c r="C432" s="381" t="str">
        <f>選択!$A$1</f>
        <v>商品改良支援</v>
      </c>
    </row>
    <row r="433" spans="1:4">
      <c r="A433" s="381" t="str">
        <f>IF(C436=0,"","改良商品テーブル")</f>
        <v/>
      </c>
      <c r="B433" s="381" t="s">
        <v>1286</v>
      </c>
      <c r="C433" s="381" t="e">
        <f ca="1">$C$127</f>
        <v>#N/A</v>
      </c>
    </row>
    <row r="434" spans="1:4">
      <c r="A434" s="381" t="str">
        <f>IF(C436=0,"","改良商品テーブル")</f>
        <v/>
      </c>
      <c r="B434" s="381" t="s">
        <v>1347</v>
      </c>
      <c r="C434" s="381" t="s">
        <v>1350</v>
      </c>
    </row>
    <row r="435" spans="1:4">
      <c r="A435" s="381" t="str">
        <f>IF(C436=0,"","改良商品テーブル")</f>
        <v/>
      </c>
      <c r="B435" s="381" t="s">
        <v>1348</v>
      </c>
      <c r="C435" s="381">
        <f>改良商品入力!D10</f>
        <v>0</v>
      </c>
    </row>
    <row r="436" spans="1:4">
      <c r="A436" s="381" t="str">
        <f>IF(C436=0,"","改良商品テーブル")</f>
        <v/>
      </c>
      <c r="B436" s="381" t="s">
        <v>1349</v>
      </c>
      <c r="C436" s="381">
        <f>改良商品入力!C10</f>
        <v>0</v>
      </c>
    </row>
    <row r="437" spans="1:4">
      <c r="A437" s="381" t="str">
        <f>IF(C443=0,"","改良商品テーブル")</f>
        <v/>
      </c>
      <c r="B437" s="381" t="s">
        <v>1284</v>
      </c>
      <c r="C437" s="381" t="str">
        <f>申請用入力!$R$12</f>
        <v/>
      </c>
      <c r="D437" s="381" t="s">
        <v>1186</v>
      </c>
    </row>
    <row r="438" spans="1:4">
      <c r="A438" s="381" t="str">
        <f>IF(C443=0,"","改良商品テーブル")</f>
        <v/>
      </c>
      <c r="B438" s="381" t="s">
        <v>1285</v>
      </c>
      <c r="C438" s="381">
        <f>選択!$A$2</f>
        <v>2025</v>
      </c>
    </row>
    <row r="439" spans="1:4">
      <c r="A439" s="381" t="str">
        <f>IF(C443=0,"","改良商品テーブル")</f>
        <v/>
      </c>
      <c r="B439" s="381" t="s">
        <v>1254</v>
      </c>
      <c r="C439" s="381" t="str">
        <f>選択!$A$1</f>
        <v>商品改良支援</v>
      </c>
    </row>
    <row r="440" spans="1:4">
      <c r="A440" s="381" t="str">
        <f>IF(C443=0,"","改良商品テーブル")</f>
        <v/>
      </c>
      <c r="B440" s="381" t="s">
        <v>1286</v>
      </c>
      <c r="C440" s="381" t="e">
        <f ca="1">$C$127</f>
        <v>#N/A</v>
      </c>
    </row>
    <row r="441" spans="1:4">
      <c r="A441" s="381" t="str">
        <f>IF(C443=0,"","改良商品テーブル")</f>
        <v/>
      </c>
      <c r="B441" s="381" t="s">
        <v>1347</v>
      </c>
      <c r="C441" s="381" t="s">
        <v>1350</v>
      </c>
    </row>
    <row r="442" spans="1:4">
      <c r="A442" s="381" t="str">
        <f>IF(C443=0,"","改良商品テーブル")</f>
        <v/>
      </c>
      <c r="B442" s="381" t="s">
        <v>1348</v>
      </c>
      <c r="C442" s="381">
        <f>改良商品入力!D11</f>
        <v>0</v>
      </c>
    </row>
    <row r="443" spans="1:4">
      <c r="A443" s="381" t="str">
        <f>IF(C443=0,"","改良商品テーブル")</f>
        <v/>
      </c>
      <c r="B443" s="381" t="s">
        <v>1349</v>
      </c>
      <c r="C443" s="381">
        <f>改良商品入力!C11</f>
        <v>0</v>
      </c>
    </row>
    <row r="444" spans="1:4">
      <c r="A444" s="381" t="str">
        <f>IF(C450=0,"","改良商品テーブル")</f>
        <v/>
      </c>
      <c r="B444" s="381" t="s">
        <v>1284</v>
      </c>
      <c r="C444" s="381" t="str">
        <f>申請用入力!$R$12</f>
        <v/>
      </c>
      <c r="D444" s="381" t="s">
        <v>1186</v>
      </c>
    </row>
    <row r="445" spans="1:4">
      <c r="A445" s="381" t="str">
        <f>IF(C450=0,"","改良商品テーブル")</f>
        <v/>
      </c>
      <c r="B445" s="381" t="s">
        <v>1285</v>
      </c>
      <c r="C445" s="381">
        <f>選択!$A$2</f>
        <v>2025</v>
      </c>
    </row>
    <row r="446" spans="1:4">
      <c r="A446" s="381" t="str">
        <f>IF(C450=0,"","改良商品テーブル")</f>
        <v/>
      </c>
      <c r="B446" s="381" t="s">
        <v>1254</v>
      </c>
      <c r="C446" s="381" t="str">
        <f>選択!$A$1</f>
        <v>商品改良支援</v>
      </c>
    </row>
    <row r="447" spans="1:4">
      <c r="A447" s="381" t="str">
        <f>IF(C450=0,"","改良商品テーブル")</f>
        <v/>
      </c>
      <c r="B447" s="381" t="s">
        <v>1286</v>
      </c>
      <c r="C447" s="381" t="e">
        <f ca="1">$C$127</f>
        <v>#N/A</v>
      </c>
    </row>
    <row r="448" spans="1:4">
      <c r="A448" s="381" t="str">
        <f>IF(C450=0,"","改良商品テーブル")</f>
        <v/>
      </c>
      <c r="B448" s="381" t="s">
        <v>1347</v>
      </c>
      <c r="C448" s="381" t="s">
        <v>1350</v>
      </c>
    </row>
    <row r="449" spans="1:4">
      <c r="A449" s="381" t="str">
        <f>IF(C450=0,"","改良商品テーブル")</f>
        <v/>
      </c>
      <c r="B449" s="381" t="s">
        <v>1348</v>
      </c>
      <c r="C449" s="381">
        <f>改良商品入力!D12</f>
        <v>0</v>
      </c>
    </row>
    <row r="450" spans="1:4">
      <c r="A450" s="381" t="str">
        <f>IF(C450=0,"","改良商品テーブル")</f>
        <v/>
      </c>
      <c r="B450" s="381" t="s">
        <v>1349</v>
      </c>
      <c r="C450" s="381">
        <f>改良商品入力!C12</f>
        <v>0</v>
      </c>
    </row>
    <row r="451" spans="1:4">
      <c r="A451" s="381" t="str">
        <f>IF(C457=0,"","改良商品テーブル")</f>
        <v/>
      </c>
      <c r="B451" s="381" t="s">
        <v>1284</v>
      </c>
      <c r="C451" s="381" t="str">
        <f>申請用入力!$R$12</f>
        <v/>
      </c>
      <c r="D451" s="381" t="s">
        <v>1186</v>
      </c>
    </row>
    <row r="452" spans="1:4">
      <c r="A452" s="381" t="str">
        <f>IF(C457=0,"","改良商品テーブル")</f>
        <v/>
      </c>
      <c r="B452" s="381" t="s">
        <v>1285</v>
      </c>
      <c r="C452" s="381">
        <f>選択!$A$2</f>
        <v>2025</v>
      </c>
    </row>
    <row r="453" spans="1:4">
      <c r="A453" s="381" t="str">
        <f>IF(C457=0,"","改良商品テーブル")</f>
        <v/>
      </c>
      <c r="B453" s="381" t="s">
        <v>1254</v>
      </c>
      <c r="C453" s="381" t="str">
        <f>選択!$A$1</f>
        <v>商品改良支援</v>
      </c>
    </row>
    <row r="454" spans="1:4">
      <c r="A454" s="381" t="str">
        <f>IF(C457=0,"","改良商品テーブル")</f>
        <v/>
      </c>
      <c r="B454" s="381" t="s">
        <v>1286</v>
      </c>
      <c r="C454" s="381" t="e">
        <f ca="1">$C$127</f>
        <v>#N/A</v>
      </c>
    </row>
    <row r="455" spans="1:4">
      <c r="A455" s="381" t="str">
        <f>IF(C457=0,"","改良商品テーブル")</f>
        <v/>
      </c>
      <c r="B455" s="381" t="s">
        <v>1347</v>
      </c>
      <c r="C455" s="381" t="s">
        <v>1350</v>
      </c>
    </row>
    <row r="456" spans="1:4">
      <c r="A456" s="381" t="str">
        <f>IF(C457=0,"","改良商品テーブル")</f>
        <v/>
      </c>
      <c r="B456" s="381" t="s">
        <v>1348</v>
      </c>
      <c r="C456" s="381">
        <f>改良商品入力!D13</f>
        <v>0</v>
      </c>
    </row>
    <row r="457" spans="1:4">
      <c r="A457" s="381" t="str">
        <f>IF(C457=0,"","改良商品テーブル")</f>
        <v/>
      </c>
      <c r="B457" s="381" t="s">
        <v>1349</v>
      </c>
      <c r="C457" s="381">
        <f>改良商品入力!C13</f>
        <v>0</v>
      </c>
    </row>
    <row r="458" spans="1:4">
      <c r="A458" s="381" t="str">
        <f>IF(C464=0,"","改良商品テーブル")</f>
        <v/>
      </c>
      <c r="B458" s="381" t="s">
        <v>1284</v>
      </c>
      <c r="C458" s="381" t="str">
        <f>申請用入力!$R$12</f>
        <v/>
      </c>
      <c r="D458" s="381" t="s">
        <v>1186</v>
      </c>
    </row>
    <row r="459" spans="1:4">
      <c r="A459" s="381" t="str">
        <f>IF(C464=0,"","改良商品テーブル")</f>
        <v/>
      </c>
      <c r="B459" s="381" t="s">
        <v>1285</v>
      </c>
      <c r="C459" s="381">
        <f>選択!$A$2</f>
        <v>2025</v>
      </c>
    </row>
    <row r="460" spans="1:4">
      <c r="A460" s="381" t="str">
        <f>IF(C464=0,"","改良商品テーブル")</f>
        <v/>
      </c>
      <c r="B460" s="381" t="s">
        <v>1254</v>
      </c>
      <c r="C460" s="381" t="str">
        <f>選択!$A$1</f>
        <v>商品改良支援</v>
      </c>
    </row>
    <row r="461" spans="1:4">
      <c r="A461" s="381" t="str">
        <f>IF(C464=0,"","改良商品テーブル")</f>
        <v/>
      </c>
      <c r="B461" s="381" t="s">
        <v>1286</v>
      </c>
      <c r="C461" s="381" t="e">
        <f ca="1">$C$127</f>
        <v>#N/A</v>
      </c>
    </row>
    <row r="462" spans="1:4">
      <c r="A462" s="381" t="str">
        <f>IF(C464=0,"","改良商品テーブル")</f>
        <v/>
      </c>
      <c r="B462" s="381" t="s">
        <v>1347</v>
      </c>
      <c r="C462" s="381" t="s">
        <v>1350</v>
      </c>
    </row>
    <row r="463" spans="1:4">
      <c r="A463" s="381" t="str">
        <f>IF(C464=0,"","改良商品テーブル")</f>
        <v/>
      </c>
      <c r="B463" s="381" t="s">
        <v>1348</v>
      </c>
      <c r="C463" s="381">
        <f>改良商品入力!D14</f>
        <v>0</v>
      </c>
    </row>
    <row r="464" spans="1:4">
      <c r="A464" s="381" t="str">
        <f>IF(C464=0,"","改良商品テーブル")</f>
        <v/>
      </c>
      <c r="B464" s="381" t="s">
        <v>1349</v>
      </c>
      <c r="C464" s="381">
        <f>改良商品入力!C14</f>
        <v>0</v>
      </c>
    </row>
    <row r="465" spans="1:4">
      <c r="A465" s="381" t="str">
        <f>IF(C471=0,"","改良商品テーブル")</f>
        <v/>
      </c>
      <c r="B465" s="381" t="s">
        <v>1284</v>
      </c>
      <c r="C465" s="381" t="str">
        <f>申請用入力!$R$12</f>
        <v/>
      </c>
      <c r="D465" s="381" t="s">
        <v>1186</v>
      </c>
    </row>
    <row r="466" spans="1:4">
      <c r="A466" s="381" t="str">
        <f>IF(C471=0,"","改良商品テーブル")</f>
        <v/>
      </c>
      <c r="B466" s="381" t="s">
        <v>1285</v>
      </c>
      <c r="C466" s="381">
        <f>選択!$A$2</f>
        <v>2025</v>
      </c>
    </row>
    <row r="467" spans="1:4">
      <c r="A467" s="381" t="str">
        <f>IF(C471=0,"","改良商品テーブル")</f>
        <v/>
      </c>
      <c r="B467" s="381" t="s">
        <v>1254</v>
      </c>
      <c r="C467" s="381" t="str">
        <f>選択!$A$1</f>
        <v>商品改良支援</v>
      </c>
    </row>
    <row r="468" spans="1:4">
      <c r="A468" s="381" t="str">
        <f>IF(C471=0,"","改良商品テーブル")</f>
        <v/>
      </c>
      <c r="B468" s="381" t="s">
        <v>1286</v>
      </c>
      <c r="C468" s="381" t="e">
        <f ca="1">$C$127</f>
        <v>#N/A</v>
      </c>
    </row>
    <row r="469" spans="1:4">
      <c r="A469" s="381" t="str">
        <f>IF(C471=0,"","改良商品テーブル")</f>
        <v/>
      </c>
      <c r="B469" s="381" t="s">
        <v>1347</v>
      </c>
      <c r="C469" s="381" t="s">
        <v>1350</v>
      </c>
    </row>
    <row r="470" spans="1:4">
      <c r="A470" s="381" t="str">
        <f>IF(C471=0,"","改良商品テーブル")</f>
        <v/>
      </c>
      <c r="B470" s="381" t="s">
        <v>1348</v>
      </c>
      <c r="C470" s="381">
        <f>改良商品入力!D15</f>
        <v>0</v>
      </c>
    </row>
    <row r="471" spans="1:4">
      <c r="A471" s="381" t="str">
        <f>IF(C471=0,"","改良商品テーブル")</f>
        <v/>
      </c>
      <c r="B471" s="381" t="s">
        <v>1349</v>
      </c>
      <c r="C471" s="381">
        <f>改良商品入力!C15</f>
        <v>0</v>
      </c>
    </row>
    <row r="472" spans="1:4">
      <c r="A472" s="381" t="str">
        <f>IF(C478=0,"","改良商品テーブル")</f>
        <v/>
      </c>
      <c r="B472" s="381" t="s">
        <v>1284</v>
      </c>
      <c r="C472" s="381" t="str">
        <f>申請用入力!$R$12</f>
        <v/>
      </c>
      <c r="D472" s="381" t="s">
        <v>1186</v>
      </c>
    </row>
    <row r="473" spans="1:4">
      <c r="A473" s="381" t="str">
        <f>IF(C478=0,"","改良商品テーブル")</f>
        <v/>
      </c>
      <c r="B473" s="381" t="s">
        <v>1285</v>
      </c>
      <c r="C473" s="381">
        <f>選択!$A$2</f>
        <v>2025</v>
      </c>
    </row>
    <row r="474" spans="1:4">
      <c r="A474" s="381" t="str">
        <f>IF(C478=0,"","改良商品テーブル")</f>
        <v/>
      </c>
      <c r="B474" s="381" t="s">
        <v>1254</v>
      </c>
      <c r="C474" s="381" t="str">
        <f>選択!$A$1</f>
        <v>商品改良支援</v>
      </c>
    </row>
    <row r="475" spans="1:4">
      <c r="A475" s="381" t="str">
        <f>IF(C478=0,"","改良商品テーブル")</f>
        <v/>
      </c>
      <c r="B475" s="381" t="s">
        <v>1286</v>
      </c>
      <c r="C475" s="381" t="e">
        <f ca="1">$C$127</f>
        <v>#N/A</v>
      </c>
    </row>
    <row r="476" spans="1:4">
      <c r="A476" s="381" t="str">
        <f>IF(C478=0,"","改良商品テーブル")</f>
        <v/>
      </c>
      <c r="B476" s="381" t="s">
        <v>1347</v>
      </c>
      <c r="C476" s="381" t="s">
        <v>1350</v>
      </c>
    </row>
    <row r="477" spans="1:4">
      <c r="A477" s="381" t="str">
        <f>IF(C478=0,"","改良商品テーブル")</f>
        <v/>
      </c>
      <c r="B477" s="381" t="s">
        <v>1348</v>
      </c>
      <c r="C477" s="381">
        <f>改良商品入力!D16</f>
        <v>0</v>
      </c>
    </row>
    <row r="478" spans="1:4">
      <c r="A478" s="381" t="str">
        <f>IF(C478=0,"","改良商品テーブル")</f>
        <v/>
      </c>
      <c r="B478" s="381" t="s">
        <v>1349</v>
      </c>
      <c r="C478" s="381">
        <f>改良商品入力!C16</f>
        <v>0</v>
      </c>
    </row>
    <row r="479" spans="1:4">
      <c r="A479" s="381" t="str">
        <f>IF(C485=0,"","改良商品テーブル")</f>
        <v/>
      </c>
      <c r="B479" s="381" t="s">
        <v>1284</v>
      </c>
      <c r="C479" s="381" t="str">
        <f>申請用入力!$R$12</f>
        <v/>
      </c>
      <c r="D479" s="381" t="s">
        <v>1186</v>
      </c>
    </row>
    <row r="480" spans="1:4">
      <c r="A480" s="381" t="str">
        <f>IF(C485=0,"","改良商品テーブル")</f>
        <v/>
      </c>
      <c r="B480" s="381" t="s">
        <v>1285</v>
      </c>
      <c r="C480" s="381">
        <f>選択!$A$2</f>
        <v>2025</v>
      </c>
    </row>
    <row r="481" spans="1:4">
      <c r="A481" s="381" t="str">
        <f>IF(C485=0,"","改良商品テーブル")</f>
        <v/>
      </c>
      <c r="B481" s="381" t="s">
        <v>1254</v>
      </c>
      <c r="C481" s="381" t="str">
        <f>選択!$A$1</f>
        <v>商品改良支援</v>
      </c>
    </row>
    <row r="482" spans="1:4">
      <c r="A482" s="381" t="str">
        <f>IF(C485=0,"","改良商品テーブル")</f>
        <v/>
      </c>
      <c r="B482" s="381" t="s">
        <v>1286</v>
      </c>
      <c r="C482" s="381" t="e">
        <f ca="1">$C$127</f>
        <v>#N/A</v>
      </c>
    </row>
    <row r="483" spans="1:4">
      <c r="A483" s="381" t="str">
        <f>IF(C485=0,"","改良商品テーブル")</f>
        <v/>
      </c>
      <c r="B483" s="381" t="s">
        <v>1347</v>
      </c>
      <c r="C483" s="381" t="s">
        <v>1350</v>
      </c>
    </row>
    <row r="484" spans="1:4">
      <c r="A484" s="381" t="str">
        <f>IF(C485=0,"","改良商品テーブル")</f>
        <v/>
      </c>
      <c r="B484" s="381" t="s">
        <v>1348</v>
      </c>
      <c r="C484" s="381">
        <f>改良商品入力!D17</f>
        <v>0</v>
      </c>
    </row>
    <row r="485" spans="1:4">
      <c r="A485" s="381" t="str">
        <f>IF(C485=0,"","改良商品テーブル")</f>
        <v/>
      </c>
      <c r="B485" s="381" t="s">
        <v>1349</v>
      </c>
      <c r="C485" s="381">
        <f>改良商品入力!C17</f>
        <v>0</v>
      </c>
    </row>
    <row r="486" spans="1:4">
      <c r="A486" s="381" t="str">
        <f>IF(C492=0,"","改良商品テーブル")</f>
        <v/>
      </c>
      <c r="B486" s="381" t="s">
        <v>1284</v>
      </c>
      <c r="C486" s="381" t="str">
        <f>申請用入力!$R$12</f>
        <v/>
      </c>
      <c r="D486" s="381" t="s">
        <v>1186</v>
      </c>
    </row>
    <row r="487" spans="1:4">
      <c r="A487" s="381" t="str">
        <f>IF(C492=0,"","改良商品テーブル")</f>
        <v/>
      </c>
      <c r="B487" s="381" t="s">
        <v>1285</v>
      </c>
      <c r="C487" s="381">
        <f>選択!$A$2</f>
        <v>2025</v>
      </c>
    </row>
    <row r="488" spans="1:4">
      <c r="A488" s="381" t="str">
        <f>IF(C492=0,"","改良商品テーブル")</f>
        <v/>
      </c>
      <c r="B488" s="381" t="s">
        <v>1254</v>
      </c>
      <c r="C488" s="381" t="str">
        <f>選択!$A$1</f>
        <v>商品改良支援</v>
      </c>
    </row>
    <row r="489" spans="1:4">
      <c r="A489" s="381" t="str">
        <f>IF(C492=0,"","改良商品テーブル")</f>
        <v/>
      </c>
      <c r="B489" s="381" t="s">
        <v>1286</v>
      </c>
      <c r="C489" s="381" t="e">
        <f ca="1">$C$127</f>
        <v>#N/A</v>
      </c>
    </row>
    <row r="490" spans="1:4">
      <c r="A490" s="381" t="str">
        <f>IF(C492=0,"","改良商品テーブル")</f>
        <v/>
      </c>
      <c r="B490" s="381" t="s">
        <v>1347</v>
      </c>
      <c r="C490" s="381" t="s">
        <v>1350</v>
      </c>
    </row>
    <row r="491" spans="1:4">
      <c r="A491" s="381" t="str">
        <f>IF(C492=0,"","改良商品テーブル")</f>
        <v/>
      </c>
      <c r="B491" s="381" t="s">
        <v>1348</v>
      </c>
      <c r="C491" s="381">
        <f>改良商品入力!D18</f>
        <v>0</v>
      </c>
    </row>
    <row r="492" spans="1:4">
      <c r="A492" s="381" t="str">
        <f>IF(C492=0,"","改良商品テーブル")</f>
        <v/>
      </c>
      <c r="B492" s="381" t="s">
        <v>1349</v>
      </c>
      <c r="C492" s="381">
        <f>改良商品入力!C18</f>
        <v>0</v>
      </c>
    </row>
    <row r="493" spans="1:4">
      <c r="A493" s="381" t="str">
        <f>IF(C499=0,"","改良商品テーブル")</f>
        <v/>
      </c>
      <c r="B493" s="381" t="s">
        <v>1284</v>
      </c>
      <c r="C493" s="381" t="str">
        <f>申請用入力!$R$12</f>
        <v/>
      </c>
      <c r="D493" s="381" t="s">
        <v>1186</v>
      </c>
    </row>
    <row r="494" spans="1:4">
      <c r="A494" s="381" t="str">
        <f>IF(C499=0,"","改良商品テーブル")</f>
        <v/>
      </c>
      <c r="B494" s="381" t="s">
        <v>1285</v>
      </c>
      <c r="C494" s="381">
        <f>選択!$A$2</f>
        <v>2025</v>
      </c>
    </row>
    <row r="495" spans="1:4">
      <c r="A495" s="381" t="str">
        <f>IF(C499=0,"","改良商品テーブル")</f>
        <v/>
      </c>
      <c r="B495" s="381" t="s">
        <v>1254</v>
      </c>
      <c r="C495" s="381" t="str">
        <f>選択!$A$1</f>
        <v>商品改良支援</v>
      </c>
    </row>
    <row r="496" spans="1:4">
      <c r="A496" s="381" t="str">
        <f>IF(C499=0,"","改良商品テーブル")</f>
        <v/>
      </c>
      <c r="B496" s="381" t="s">
        <v>1286</v>
      </c>
      <c r="C496" s="381" t="e">
        <f ca="1">$C$127</f>
        <v>#N/A</v>
      </c>
    </row>
    <row r="497" spans="1:4">
      <c r="A497" s="381" t="str">
        <f>IF(C499=0,"","改良商品テーブル")</f>
        <v/>
      </c>
      <c r="B497" s="381" t="s">
        <v>1347</v>
      </c>
      <c r="C497" s="381" t="s">
        <v>1350</v>
      </c>
    </row>
    <row r="498" spans="1:4">
      <c r="A498" s="381" t="str">
        <f>IF(C499=0,"","改良商品テーブル")</f>
        <v/>
      </c>
      <c r="B498" s="381" t="s">
        <v>1348</v>
      </c>
      <c r="C498" s="381">
        <f>改良商品入力!D19</f>
        <v>0</v>
      </c>
    </row>
    <row r="499" spans="1:4">
      <c r="A499" s="381" t="str">
        <f>IF(C499=0,"","改良商品テーブル")</f>
        <v/>
      </c>
      <c r="B499" s="381" t="s">
        <v>1349</v>
      </c>
      <c r="C499" s="381">
        <f>改良商品入力!C19</f>
        <v>0</v>
      </c>
    </row>
    <row r="500" spans="1:4">
      <c r="A500" s="381" t="str">
        <f>IF(C506=0,"","改良商品テーブル")</f>
        <v/>
      </c>
      <c r="B500" s="381" t="s">
        <v>1284</v>
      </c>
      <c r="C500" s="381" t="str">
        <f>申請用入力!$R$12</f>
        <v/>
      </c>
      <c r="D500" s="381" t="s">
        <v>1186</v>
      </c>
    </row>
    <row r="501" spans="1:4">
      <c r="A501" s="381" t="str">
        <f>IF(C506=0,"","改良商品テーブル")</f>
        <v/>
      </c>
      <c r="B501" s="381" t="s">
        <v>1285</v>
      </c>
      <c r="C501" s="381">
        <f>選択!$A$2</f>
        <v>2025</v>
      </c>
    </row>
    <row r="502" spans="1:4">
      <c r="A502" s="381" t="str">
        <f>IF(C506=0,"","改良商品テーブル")</f>
        <v/>
      </c>
      <c r="B502" s="381" t="s">
        <v>1254</v>
      </c>
      <c r="C502" s="381" t="str">
        <f>選択!$A$1</f>
        <v>商品改良支援</v>
      </c>
    </row>
    <row r="503" spans="1:4">
      <c r="A503" s="381" t="str">
        <f>IF(C506=0,"","改良商品テーブル")</f>
        <v/>
      </c>
      <c r="B503" s="381" t="s">
        <v>1286</v>
      </c>
      <c r="C503" s="381" t="e">
        <f ca="1">$C$127</f>
        <v>#N/A</v>
      </c>
    </row>
    <row r="504" spans="1:4">
      <c r="A504" s="381" t="str">
        <f>IF(C506=0,"","改良商品テーブル")</f>
        <v/>
      </c>
      <c r="B504" s="381" t="s">
        <v>1347</v>
      </c>
      <c r="C504" s="381" t="s">
        <v>1350</v>
      </c>
    </row>
    <row r="505" spans="1:4">
      <c r="A505" s="381" t="str">
        <f>IF(C506=0,"","改良商品テーブル")</f>
        <v/>
      </c>
      <c r="B505" s="381" t="s">
        <v>1348</v>
      </c>
      <c r="C505" s="381">
        <f>改良商品入力!D20</f>
        <v>0</v>
      </c>
    </row>
    <row r="506" spans="1:4">
      <c r="A506" s="381" t="str">
        <f>IF(C506=0,"","改良商品テーブル")</f>
        <v/>
      </c>
      <c r="B506" s="381" t="s">
        <v>1349</v>
      </c>
      <c r="C506" s="381">
        <f>改良商品入力!C20</f>
        <v>0</v>
      </c>
    </row>
    <row r="507" spans="1:4">
      <c r="A507" s="381" t="str">
        <f>IF(C513=0,"","改良商品テーブル")</f>
        <v/>
      </c>
      <c r="B507" s="381" t="s">
        <v>1284</v>
      </c>
      <c r="C507" s="381" t="str">
        <f>申請用入力!$R$12</f>
        <v/>
      </c>
      <c r="D507" s="381" t="s">
        <v>1186</v>
      </c>
    </row>
    <row r="508" spans="1:4">
      <c r="A508" s="381" t="str">
        <f>IF(C513=0,"","改良商品テーブル")</f>
        <v/>
      </c>
      <c r="B508" s="381" t="s">
        <v>1285</v>
      </c>
      <c r="C508" s="381">
        <f>選択!$A$2</f>
        <v>2025</v>
      </c>
    </row>
    <row r="509" spans="1:4">
      <c r="A509" s="381" t="str">
        <f>IF(C513=0,"","改良商品テーブル")</f>
        <v/>
      </c>
      <c r="B509" s="381" t="s">
        <v>1254</v>
      </c>
      <c r="C509" s="381" t="str">
        <f>選択!$A$1</f>
        <v>商品改良支援</v>
      </c>
    </row>
    <row r="510" spans="1:4">
      <c r="A510" s="381" t="str">
        <f>IF(C513=0,"","改良商品テーブル")</f>
        <v/>
      </c>
      <c r="B510" s="381" t="s">
        <v>1286</v>
      </c>
      <c r="C510" s="381" t="e">
        <f ca="1">$C$127</f>
        <v>#N/A</v>
      </c>
    </row>
    <row r="511" spans="1:4">
      <c r="A511" s="381" t="str">
        <f>IF(C513=0,"","改良商品テーブル")</f>
        <v/>
      </c>
      <c r="B511" s="381" t="s">
        <v>1347</v>
      </c>
      <c r="C511" s="381" t="s">
        <v>1350</v>
      </c>
    </row>
    <row r="512" spans="1:4">
      <c r="A512" s="381" t="str">
        <f>IF(C513=0,"","改良商品テーブル")</f>
        <v/>
      </c>
      <c r="B512" s="381" t="s">
        <v>1348</v>
      </c>
      <c r="C512" s="381">
        <f>改良商品入力!D21</f>
        <v>0</v>
      </c>
    </row>
    <row r="513" spans="1:4">
      <c r="A513" s="381" t="str">
        <f>IF(C513=0,"","改良商品テーブル")</f>
        <v/>
      </c>
      <c r="B513" s="381" t="s">
        <v>1349</v>
      </c>
      <c r="C513" s="381">
        <f>改良商品入力!C21</f>
        <v>0</v>
      </c>
    </row>
    <row r="514" spans="1:4">
      <c r="A514" s="381" t="str">
        <f>IF(C520=0,"","改良商品テーブル")</f>
        <v/>
      </c>
      <c r="B514" s="381" t="s">
        <v>1284</v>
      </c>
      <c r="C514" s="381" t="str">
        <f>申請用入力!$R$12</f>
        <v/>
      </c>
      <c r="D514" s="381" t="s">
        <v>1186</v>
      </c>
    </row>
    <row r="515" spans="1:4">
      <c r="A515" s="381" t="str">
        <f>IF(C520=0,"","改良商品テーブル")</f>
        <v/>
      </c>
      <c r="B515" s="381" t="s">
        <v>1285</v>
      </c>
      <c r="C515" s="381">
        <f>選択!$A$2</f>
        <v>2025</v>
      </c>
    </row>
    <row r="516" spans="1:4">
      <c r="A516" s="381" t="str">
        <f>IF(C520=0,"","改良商品テーブル")</f>
        <v/>
      </c>
      <c r="B516" s="381" t="s">
        <v>1254</v>
      </c>
      <c r="C516" s="381" t="str">
        <f>選択!$A$1</f>
        <v>商品改良支援</v>
      </c>
    </row>
    <row r="517" spans="1:4">
      <c r="A517" s="381" t="str">
        <f>IF(C520=0,"","改良商品テーブル")</f>
        <v/>
      </c>
      <c r="B517" s="381" t="s">
        <v>1286</v>
      </c>
      <c r="C517" s="381" t="e">
        <f ca="1">$C$127</f>
        <v>#N/A</v>
      </c>
    </row>
    <row r="518" spans="1:4">
      <c r="A518" s="381" t="str">
        <f>IF(C520=0,"","改良商品テーブル")</f>
        <v/>
      </c>
      <c r="B518" s="381" t="s">
        <v>1347</v>
      </c>
      <c r="C518" s="381" t="s">
        <v>1350</v>
      </c>
    </row>
    <row r="519" spans="1:4">
      <c r="A519" s="381" t="str">
        <f>IF(C520=0,"","改良商品テーブル")</f>
        <v/>
      </c>
      <c r="B519" s="381" t="s">
        <v>1348</v>
      </c>
      <c r="C519" s="381">
        <f>改良商品入力!D22</f>
        <v>0</v>
      </c>
    </row>
    <row r="520" spans="1:4">
      <c r="A520" s="381" t="str">
        <f>IF(C520=0,"","改良商品テーブル")</f>
        <v/>
      </c>
      <c r="B520" s="381" t="s">
        <v>1349</v>
      </c>
      <c r="C520" s="381">
        <f>改良商品入力!C22</f>
        <v>0</v>
      </c>
    </row>
    <row r="521" spans="1:4">
      <c r="A521" s="381" t="str">
        <f>IF(C527=0,"","改良商品テーブル")</f>
        <v/>
      </c>
      <c r="B521" s="381" t="s">
        <v>1284</v>
      </c>
      <c r="C521" s="381" t="str">
        <f>申請用入力!$R$12</f>
        <v/>
      </c>
      <c r="D521" s="381" t="s">
        <v>1186</v>
      </c>
    </row>
    <row r="522" spans="1:4">
      <c r="A522" s="381" t="str">
        <f>IF(C527=0,"","改良商品テーブル")</f>
        <v/>
      </c>
      <c r="B522" s="381" t="s">
        <v>1285</v>
      </c>
      <c r="C522" s="381">
        <f>選択!$A$2</f>
        <v>2025</v>
      </c>
    </row>
    <row r="523" spans="1:4">
      <c r="A523" s="381" t="str">
        <f>IF(C527=0,"","改良商品テーブル")</f>
        <v/>
      </c>
      <c r="B523" s="381" t="s">
        <v>1254</v>
      </c>
      <c r="C523" s="381" t="str">
        <f>選択!$A$1</f>
        <v>商品改良支援</v>
      </c>
    </row>
    <row r="524" spans="1:4">
      <c r="A524" s="381" t="str">
        <f>IF(C527=0,"","改良商品テーブル")</f>
        <v/>
      </c>
      <c r="B524" s="381" t="s">
        <v>1286</v>
      </c>
      <c r="C524" s="381" t="e">
        <f ca="1">$C$127</f>
        <v>#N/A</v>
      </c>
    </row>
    <row r="525" spans="1:4">
      <c r="A525" s="381" t="str">
        <f>IF(C527=0,"","改良商品テーブル")</f>
        <v/>
      </c>
      <c r="B525" s="381" t="s">
        <v>1347</v>
      </c>
      <c r="C525" s="381" t="s">
        <v>1350</v>
      </c>
    </row>
    <row r="526" spans="1:4">
      <c r="A526" s="381" t="str">
        <f>IF(C527=0,"","改良商品テーブル")</f>
        <v/>
      </c>
      <c r="B526" s="381" t="s">
        <v>1348</v>
      </c>
      <c r="C526" s="381">
        <f>改良商品入力!D23</f>
        <v>0</v>
      </c>
    </row>
    <row r="527" spans="1:4">
      <c r="A527" s="381" t="str">
        <f>IF(C527=0,"","改良商品テーブル")</f>
        <v/>
      </c>
      <c r="B527" s="381" t="s">
        <v>1349</v>
      </c>
      <c r="C527" s="381">
        <f>改良商品入力!C23</f>
        <v>0</v>
      </c>
    </row>
    <row r="528" spans="1:4">
      <c r="A528" s="381" t="str">
        <f>IF(C534=0,"","改良商品テーブル")</f>
        <v/>
      </c>
      <c r="B528" s="381" t="s">
        <v>1284</v>
      </c>
      <c r="C528" s="381" t="str">
        <f>申請用入力!$R$12</f>
        <v/>
      </c>
      <c r="D528" s="381" t="s">
        <v>1186</v>
      </c>
    </row>
    <row r="529" spans="1:4">
      <c r="A529" s="381" t="str">
        <f>IF(C534=0,"","改良商品テーブル")</f>
        <v/>
      </c>
      <c r="B529" s="381" t="s">
        <v>1285</v>
      </c>
      <c r="C529" s="381">
        <f>選択!$A$2</f>
        <v>2025</v>
      </c>
    </row>
    <row r="530" spans="1:4">
      <c r="A530" s="381" t="str">
        <f>IF(C534=0,"","改良商品テーブル")</f>
        <v/>
      </c>
      <c r="B530" s="381" t="s">
        <v>1254</v>
      </c>
      <c r="C530" s="381" t="str">
        <f>選択!$A$1</f>
        <v>商品改良支援</v>
      </c>
    </row>
    <row r="531" spans="1:4">
      <c r="A531" s="381" t="str">
        <f>IF(C534=0,"","改良商品テーブル")</f>
        <v/>
      </c>
      <c r="B531" s="381" t="s">
        <v>1286</v>
      </c>
      <c r="C531" s="381" t="e">
        <f ca="1">$C$127</f>
        <v>#N/A</v>
      </c>
    </row>
    <row r="532" spans="1:4">
      <c r="A532" s="381" t="str">
        <f>IF(C534=0,"","改良商品テーブル")</f>
        <v/>
      </c>
      <c r="B532" s="381" t="s">
        <v>1347</v>
      </c>
      <c r="C532" s="381" t="s">
        <v>1350</v>
      </c>
    </row>
    <row r="533" spans="1:4">
      <c r="A533" s="381" t="str">
        <f>IF(C534=0,"","改良商品テーブル")</f>
        <v/>
      </c>
      <c r="B533" s="381" t="s">
        <v>1348</v>
      </c>
      <c r="C533" s="381">
        <f>改良商品入力!D24</f>
        <v>0</v>
      </c>
    </row>
    <row r="534" spans="1:4">
      <c r="A534" s="381" t="str">
        <f>IF(C534=0,"","改良商品テーブル")</f>
        <v/>
      </c>
      <c r="B534" s="381" t="s">
        <v>1349</v>
      </c>
      <c r="C534" s="381">
        <f>改良商品入力!C24</f>
        <v>0</v>
      </c>
    </row>
    <row r="535" spans="1:4">
      <c r="A535" s="381" t="str">
        <f>IF(C541=0,"","改良商品テーブル")</f>
        <v/>
      </c>
      <c r="B535" s="381" t="s">
        <v>1284</v>
      </c>
      <c r="C535" s="381" t="str">
        <f>申請用入力!$R$12</f>
        <v/>
      </c>
      <c r="D535" s="381" t="s">
        <v>1186</v>
      </c>
    </row>
    <row r="536" spans="1:4">
      <c r="A536" s="381" t="str">
        <f>IF(C541=0,"","改良商品テーブル")</f>
        <v/>
      </c>
      <c r="B536" s="381" t="s">
        <v>1285</v>
      </c>
      <c r="C536" s="381">
        <f>選択!$A$2</f>
        <v>2025</v>
      </c>
    </row>
    <row r="537" spans="1:4">
      <c r="A537" s="381" t="str">
        <f>IF(C541=0,"","改良商品テーブル")</f>
        <v/>
      </c>
      <c r="B537" s="381" t="s">
        <v>1254</v>
      </c>
      <c r="C537" s="381" t="str">
        <f>選択!$A$1</f>
        <v>商品改良支援</v>
      </c>
    </row>
    <row r="538" spans="1:4">
      <c r="A538" s="381" t="str">
        <f>IF(C541=0,"","改良商品テーブル")</f>
        <v/>
      </c>
      <c r="B538" s="381" t="s">
        <v>1286</v>
      </c>
      <c r="C538" s="381" t="e">
        <f ca="1">$C$127</f>
        <v>#N/A</v>
      </c>
    </row>
    <row r="539" spans="1:4">
      <c r="A539" s="381" t="str">
        <f>IF(C541=0,"","改良商品テーブル")</f>
        <v/>
      </c>
      <c r="B539" s="381" t="s">
        <v>1347</v>
      </c>
      <c r="C539" s="381" t="s">
        <v>1350</v>
      </c>
    </row>
    <row r="540" spans="1:4">
      <c r="A540" s="381" t="str">
        <f>IF(C541=0,"","改良商品テーブル")</f>
        <v/>
      </c>
      <c r="B540" s="381" t="s">
        <v>1348</v>
      </c>
      <c r="C540" s="381">
        <f>改良商品入力!D25</f>
        <v>0</v>
      </c>
    </row>
    <row r="541" spans="1:4">
      <c r="A541" s="381" t="str">
        <f>IF(C541=0,"","改良商品テーブル")</f>
        <v/>
      </c>
      <c r="B541" s="381" t="s">
        <v>1349</v>
      </c>
      <c r="C541" s="381">
        <f>改良商品入力!C25</f>
        <v>0</v>
      </c>
    </row>
    <row r="542" spans="1:4">
      <c r="A542" s="381" t="str">
        <f>IF(C548=0,"","改良商品テーブル")</f>
        <v/>
      </c>
      <c r="B542" s="381" t="s">
        <v>1284</v>
      </c>
      <c r="C542" s="381" t="str">
        <f>申請用入力!$R$12</f>
        <v/>
      </c>
      <c r="D542" s="381" t="s">
        <v>1186</v>
      </c>
    </row>
    <row r="543" spans="1:4">
      <c r="A543" s="381" t="str">
        <f>IF(C548=0,"","改良商品テーブル")</f>
        <v/>
      </c>
      <c r="B543" s="381" t="s">
        <v>1285</v>
      </c>
      <c r="C543" s="381">
        <f>選択!$A$2</f>
        <v>2025</v>
      </c>
    </row>
    <row r="544" spans="1:4">
      <c r="A544" s="381" t="str">
        <f>IF(C548=0,"","改良商品テーブル")</f>
        <v/>
      </c>
      <c r="B544" s="381" t="s">
        <v>1254</v>
      </c>
      <c r="C544" s="381" t="str">
        <f>選択!$A$1</f>
        <v>商品改良支援</v>
      </c>
    </row>
    <row r="545" spans="1:4">
      <c r="A545" s="381" t="str">
        <f>IF(C548=0,"","改良商品テーブル")</f>
        <v/>
      </c>
      <c r="B545" s="381" t="s">
        <v>1286</v>
      </c>
      <c r="C545" s="381" t="e">
        <f ca="1">$C$127</f>
        <v>#N/A</v>
      </c>
    </row>
    <row r="546" spans="1:4">
      <c r="A546" s="381" t="str">
        <f>IF(C548=0,"","改良商品テーブル")</f>
        <v/>
      </c>
      <c r="B546" s="381" t="s">
        <v>1347</v>
      </c>
      <c r="C546" s="381" t="s">
        <v>1350</v>
      </c>
    </row>
    <row r="547" spans="1:4">
      <c r="A547" s="381" t="str">
        <f>IF(C548=0,"","改良商品テーブル")</f>
        <v/>
      </c>
      <c r="B547" s="381" t="s">
        <v>1348</v>
      </c>
      <c r="C547" s="381">
        <f>改良商品入力!D26</f>
        <v>0</v>
      </c>
    </row>
    <row r="548" spans="1:4">
      <c r="A548" s="381" t="str">
        <f>IF(C548=0,"","改良商品テーブル")</f>
        <v/>
      </c>
      <c r="B548" s="381" t="s">
        <v>1349</v>
      </c>
      <c r="C548" s="381">
        <f>改良商品入力!C26</f>
        <v>0</v>
      </c>
    </row>
    <row r="549" spans="1:4">
      <c r="A549" s="381" t="str">
        <f>IF(C555=0,"","改良商品テーブル")</f>
        <v/>
      </c>
      <c r="B549" s="381" t="s">
        <v>1284</v>
      </c>
      <c r="C549" s="381" t="str">
        <f>申請用入力!$R$12</f>
        <v/>
      </c>
      <c r="D549" s="381" t="s">
        <v>1186</v>
      </c>
    </row>
    <row r="550" spans="1:4">
      <c r="A550" s="381" t="str">
        <f>IF(C555=0,"","改良商品テーブル")</f>
        <v/>
      </c>
      <c r="B550" s="381" t="s">
        <v>1285</v>
      </c>
      <c r="C550" s="381">
        <f>選択!$A$2</f>
        <v>2025</v>
      </c>
    </row>
    <row r="551" spans="1:4">
      <c r="A551" s="381" t="str">
        <f>IF(C555=0,"","改良商品テーブル")</f>
        <v/>
      </c>
      <c r="B551" s="381" t="s">
        <v>1254</v>
      </c>
      <c r="C551" s="381" t="str">
        <f>選択!$A$1</f>
        <v>商品改良支援</v>
      </c>
    </row>
    <row r="552" spans="1:4">
      <c r="A552" s="381" t="str">
        <f>IF(C555=0,"","改良商品テーブル")</f>
        <v/>
      </c>
      <c r="B552" s="381" t="s">
        <v>1286</v>
      </c>
      <c r="C552" s="381" t="e">
        <f ca="1">$C$127</f>
        <v>#N/A</v>
      </c>
    </row>
    <row r="553" spans="1:4">
      <c r="A553" s="381" t="str">
        <f>IF(C555=0,"","改良商品テーブル")</f>
        <v/>
      </c>
      <c r="B553" s="381" t="s">
        <v>1347</v>
      </c>
      <c r="C553" s="381" t="s">
        <v>1350</v>
      </c>
    </row>
    <row r="554" spans="1:4">
      <c r="A554" s="381" t="str">
        <f>IF(C555=0,"","改良商品テーブル")</f>
        <v/>
      </c>
      <c r="B554" s="381" t="s">
        <v>1348</v>
      </c>
      <c r="C554" s="381">
        <f>改良商品入力!D27</f>
        <v>0</v>
      </c>
    </row>
    <row r="555" spans="1:4">
      <c r="A555" s="381" t="str">
        <f>IF(C555=0,"","改良商品テーブル")</f>
        <v/>
      </c>
      <c r="B555" s="381" t="s">
        <v>1349</v>
      </c>
      <c r="C555" s="381">
        <f>改良商品入力!C27</f>
        <v>0</v>
      </c>
    </row>
    <row r="556" spans="1:4">
      <c r="A556" s="381" t="str">
        <f>IF(C562=0,"","改良商品テーブル")</f>
        <v/>
      </c>
      <c r="B556" s="381" t="s">
        <v>1284</v>
      </c>
      <c r="C556" s="381" t="str">
        <f>申請用入力!$R$12</f>
        <v/>
      </c>
      <c r="D556" s="381" t="s">
        <v>1186</v>
      </c>
    </row>
    <row r="557" spans="1:4">
      <c r="A557" s="381" t="str">
        <f>IF(C562=0,"","改良商品テーブル")</f>
        <v/>
      </c>
      <c r="B557" s="381" t="s">
        <v>1285</v>
      </c>
      <c r="C557" s="381">
        <f>選択!$A$2</f>
        <v>2025</v>
      </c>
    </row>
    <row r="558" spans="1:4">
      <c r="A558" s="381" t="str">
        <f>IF(C562=0,"","改良商品テーブル")</f>
        <v/>
      </c>
      <c r="B558" s="381" t="s">
        <v>1254</v>
      </c>
      <c r="C558" s="381" t="str">
        <f>選択!$A$1</f>
        <v>商品改良支援</v>
      </c>
    </row>
    <row r="559" spans="1:4">
      <c r="A559" s="381" t="str">
        <f>IF(C562=0,"","改良商品テーブル")</f>
        <v/>
      </c>
      <c r="B559" s="381" t="s">
        <v>1286</v>
      </c>
      <c r="C559" s="381" t="e">
        <f ca="1">$C$127</f>
        <v>#N/A</v>
      </c>
    </row>
    <row r="560" spans="1:4">
      <c r="A560" s="381" t="str">
        <f>IF(C562=0,"","改良商品テーブル")</f>
        <v/>
      </c>
      <c r="B560" s="381" t="s">
        <v>1347</v>
      </c>
      <c r="C560" s="381" t="s">
        <v>1350</v>
      </c>
    </row>
    <row r="561" spans="1:4">
      <c r="A561" s="381" t="str">
        <f>IF(C562=0,"","改良商品テーブル")</f>
        <v/>
      </c>
      <c r="B561" s="381" t="s">
        <v>1348</v>
      </c>
      <c r="C561" s="381">
        <f>改良商品入力!D28</f>
        <v>0</v>
      </c>
    </row>
    <row r="562" spans="1:4">
      <c r="A562" s="381" t="str">
        <f>IF(C562=0,"","改良商品テーブル")</f>
        <v/>
      </c>
      <c r="B562" s="381" t="s">
        <v>1349</v>
      </c>
      <c r="C562" s="381">
        <f>改良商品入力!C28</f>
        <v>0</v>
      </c>
    </row>
    <row r="563" spans="1:4">
      <c r="A563" s="381" t="str">
        <f>IF(C569=0,"","改良商品テーブル")</f>
        <v/>
      </c>
      <c r="B563" s="381" t="s">
        <v>1284</v>
      </c>
      <c r="C563" s="381" t="str">
        <f>申請用入力!$R$12</f>
        <v/>
      </c>
      <c r="D563" s="381" t="s">
        <v>1186</v>
      </c>
    </row>
    <row r="564" spans="1:4">
      <c r="A564" s="381" t="str">
        <f>IF(C569=0,"","改良商品テーブル")</f>
        <v/>
      </c>
      <c r="B564" s="381" t="s">
        <v>1285</v>
      </c>
      <c r="C564" s="381">
        <f>選択!$A$2</f>
        <v>2025</v>
      </c>
    </row>
    <row r="565" spans="1:4">
      <c r="A565" s="381" t="str">
        <f>IF(C569=0,"","改良商品テーブル")</f>
        <v/>
      </c>
      <c r="B565" s="381" t="s">
        <v>1254</v>
      </c>
      <c r="C565" s="381" t="str">
        <f>選択!$A$1</f>
        <v>商品改良支援</v>
      </c>
    </row>
    <row r="566" spans="1:4">
      <c r="A566" s="381" t="str">
        <f>IF(C569=0,"","改良商品テーブル")</f>
        <v/>
      </c>
      <c r="B566" s="381" t="s">
        <v>1286</v>
      </c>
      <c r="C566" s="381" t="e">
        <f ca="1">$C$127</f>
        <v>#N/A</v>
      </c>
    </row>
    <row r="567" spans="1:4">
      <c r="A567" s="381" t="str">
        <f>IF(C569=0,"","改良商品テーブル")</f>
        <v/>
      </c>
      <c r="B567" s="381" t="s">
        <v>1347</v>
      </c>
      <c r="C567" s="381" t="s">
        <v>1350</v>
      </c>
    </row>
    <row r="568" spans="1:4">
      <c r="A568" s="381" t="str">
        <f>IF(C569=0,"","改良商品テーブル")</f>
        <v/>
      </c>
      <c r="B568" s="381" t="s">
        <v>1348</v>
      </c>
      <c r="C568" s="381">
        <f>改良商品入力!D29</f>
        <v>0</v>
      </c>
    </row>
    <row r="569" spans="1:4">
      <c r="A569" s="381" t="str">
        <f>IF(C569=0,"","改良商品テーブル")</f>
        <v/>
      </c>
      <c r="B569" s="381" t="s">
        <v>1349</v>
      </c>
      <c r="C569" s="381">
        <f>改良商品入力!C29</f>
        <v>0</v>
      </c>
    </row>
    <row r="570" spans="1:4">
      <c r="A570" s="381" t="str">
        <f>IF(C576=0,"","改良商品テーブル")</f>
        <v/>
      </c>
      <c r="B570" s="381" t="s">
        <v>1284</v>
      </c>
      <c r="C570" s="381" t="str">
        <f>申請用入力!$R$12</f>
        <v/>
      </c>
      <c r="D570" s="381" t="s">
        <v>1186</v>
      </c>
    </row>
    <row r="571" spans="1:4">
      <c r="A571" s="381" t="str">
        <f>IF(C576=0,"","改良商品テーブル")</f>
        <v/>
      </c>
      <c r="B571" s="381" t="s">
        <v>1285</v>
      </c>
      <c r="C571" s="381">
        <f>選択!$A$2</f>
        <v>2025</v>
      </c>
    </row>
    <row r="572" spans="1:4">
      <c r="A572" s="381" t="str">
        <f>IF(C576=0,"","改良商品テーブル")</f>
        <v/>
      </c>
      <c r="B572" s="381" t="s">
        <v>1254</v>
      </c>
      <c r="C572" s="381" t="str">
        <f>選択!$A$1</f>
        <v>商品改良支援</v>
      </c>
    </row>
    <row r="573" spans="1:4">
      <c r="A573" s="381" t="str">
        <f>IF(C576=0,"","改良商品テーブル")</f>
        <v/>
      </c>
      <c r="B573" s="381" t="s">
        <v>1286</v>
      </c>
      <c r="C573" s="381" t="e">
        <f ca="1">$C$127</f>
        <v>#N/A</v>
      </c>
    </row>
    <row r="574" spans="1:4">
      <c r="A574" s="381" t="str">
        <f>IF(C576=0,"","改良商品テーブル")</f>
        <v/>
      </c>
      <c r="B574" s="381" t="s">
        <v>1347</v>
      </c>
      <c r="C574" s="381" t="s">
        <v>1350</v>
      </c>
    </row>
    <row r="575" spans="1:4">
      <c r="A575" s="381" t="str">
        <f>IF(C576=0,"","改良商品テーブル")</f>
        <v/>
      </c>
      <c r="B575" s="381" t="s">
        <v>1348</v>
      </c>
      <c r="C575" s="381">
        <f>改良商品入力!D30</f>
        <v>0</v>
      </c>
    </row>
    <row r="576" spans="1:4">
      <c r="A576" s="381" t="str">
        <f>IF(C576=0,"","改良商品テーブル")</f>
        <v/>
      </c>
      <c r="B576" s="381" t="s">
        <v>1349</v>
      </c>
      <c r="C576" s="381">
        <f>改良商品入力!C30</f>
        <v>0</v>
      </c>
    </row>
    <row r="577" spans="1:4">
      <c r="A577" s="381" t="str">
        <f>IF(C583=0,"","改良商品テーブル")</f>
        <v/>
      </c>
      <c r="B577" s="381" t="s">
        <v>1284</v>
      </c>
      <c r="C577" s="381" t="str">
        <f>申請用入力!$R$12</f>
        <v/>
      </c>
      <c r="D577" s="381" t="s">
        <v>1186</v>
      </c>
    </row>
    <row r="578" spans="1:4">
      <c r="A578" s="381" t="str">
        <f>IF(C583=0,"","改良商品テーブル")</f>
        <v/>
      </c>
      <c r="B578" s="381" t="s">
        <v>1285</v>
      </c>
      <c r="C578" s="381">
        <f>選択!$A$2</f>
        <v>2025</v>
      </c>
    </row>
    <row r="579" spans="1:4">
      <c r="A579" s="381" t="str">
        <f>IF(C583=0,"","改良商品テーブル")</f>
        <v/>
      </c>
      <c r="B579" s="381" t="s">
        <v>1254</v>
      </c>
      <c r="C579" s="381" t="str">
        <f>選択!$A$1</f>
        <v>商品改良支援</v>
      </c>
    </row>
    <row r="580" spans="1:4">
      <c r="A580" s="381" t="str">
        <f>IF(C583=0,"","改良商品テーブル")</f>
        <v/>
      </c>
      <c r="B580" s="381" t="s">
        <v>1286</v>
      </c>
      <c r="C580" s="381" t="e">
        <f ca="1">$C$127</f>
        <v>#N/A</v>
      </c>
    </row>
    <row r="581" spans="1:4">
      <c r="A581" s="381" t="str">
        <f>IF(C583=0,"","改良商品テーブル")</f>
        <v/>
      </c>
      <c r="B581" s="381" t="s">
        <v>1347</v>
      </c>
      <c r="C581" s="381" t="s">
        <v>1350</v>
      </c>
    </row>
    <row r="582" spans="1:4">
      <c r="A582" s="381" t="str">
        <f>IF(C583=0,"","改良商品テーブル")</f>
        <v/>
      </c>
      <c r="B582" s="381" t="s">
        <v>1348</v>
      </c>
      <c r="C582" s="381">
        <f>改良商品入力!D31</f>
        <v>0</v>
      </c>
    </row>
    <row r="583" spans="1:4">
      <c r="A583" s="381" t="str">
        <f>IF(C583=0,"","改良商品テーブル")</f>
        <v/>
      </c>
      <c r="B583" s="381" t="s">
        <v>1349</v>
      </c>
      <c r="C583" s="381">
        <f>改良商品入力!C31</f>
        <v>0</v>
      </c>
    </row>
    <row r="584" spans="1:4">
      <c r="A584" s="381" t="str">
        <f>IF(C590=0,"","改良商品テーブル")</f>
        <v/>
      </c>
      <c r="B584" s="381" t="s">
        <v>1284</v>
      </c>
      <c r="C584" s="381" t="str">
        <f>申請用入力!$R$12</f>
        <v/>
      </c>
      <c r="D584" s="381" t="s">
        <v>1186</v>
      </c>
    </row>
    <row r="585" spans="1:4">
      <c r="A585" s="381" t="str">
        <f>IF(C590=0,"","改良商品テーブル")</f>
        <v/>
      </c>
      <c r="B585" s="381" t="s">
        <v>1285</v>
      </c>
      <c r="C585" s="381">
        <f>選択!$A$2</f>
        <v>2025</v>
      </c>
    </row>
    <row r="586" spans="1:4">
      <c r="A586" s="381" t="str">
        <f>IF(C590=0,"","改良商品テーブル")</f>
        <v/>
      </c>
      <c r="B586" s="381" t="s">
        <v>1254</v>
      </c>
      <c r="C586" s="381" t="str">
        <f>選択!$A$1</f>
        <v>商品改良支援</v>
      </c>
    </row>
    <row r="587" spans="1:4">
      <c r="A587" s="381" t="str">
        <f>IF(C590=0,"","改良商品テーブル")</f>
        <v/>
      </c>
      <c r="B587" s="381" t="s">
        <v>1286</v>
      </c>
      <c r="C587" s="381" t="e">
        <f ca="1">$C$127</f>
        <v>#N/A</v>
      </c>
    </row>
    <row r="588" spans="1:4">
      <c r="A588" s="381" t="str">
        <f>IF(C590=0,"","改良商品テーブル")</f>
        <v/>
      </c>
      <c r="B588" s="381" t="s">
        <v>1347</v>
      </c>
      <c r="C588" s="381" t="s">
        <v>1350</v>
      </c>
    </row>
    <row r="589" spans="1:4">
      <c r="A589" s="381" t="str">
        <f>IF(C590=0,"","改良商品テーブル")</f>
        <v/>
      </c>
      <c r="B589" s="381" t="s">
        <v>1348</v>
      </c>
      <c r="C589" s="381">
        <f>改良商品入力!D32</f>
        <v>0</v>
      </c>
    </row>
    <row r="590" spans="1:4">
      <c r="A590" s="381" t="str">
        <f>IF(C590=0,"","改良商品テーブル")</f>
        <v/>
      </c>
      <c r="B590" s="381" t="s">
        <v>1349</v>
      </c>
      <c r="C590" s="381">
        <f>改良商品入力!C32</f>
        <v>0</v>
      </c>
    </row>
    <row r="591" spans="1:4">
      <c r="A591" s="381" t="str">
        <f>IF(C597=0,"","改良商品テーブル")</f>
        <v/>
      </c>
      <c r="B591" s="381" t="s">
        <v>1284</v>
      </c>
      <c r="C591" s="381" t="str">
        <f>申請用入力!$R$12</f>
        <v/>
      </c>
      <c r="D591" s="381" t="s">
        <v>1186</v>
      </c>
    </row>
    <row r="592" spans="1:4">
      <c r="A592" s="381" t="str">
        <f>IF(C597=0,"","改良商品テーブル")</f>
        <v/>
      </c>
      <c r="B592" s="381" t="s">
        <v>1285</v>
      </c>
      <c r="C592" s="381">
        <f>選択!$A$2</f>
        <v>2025</v>
      </c>
    </row>
    <row r="593" spans="1:4">
      <c r="A593" s="381" t="str">
        <f>IF(C597=0,"","改良商品テーブル")</f>
        <v/>
      </c>
      <c r="B593" s="381" t="s">
        <v>1254</v>
      </c>
      <c r="C593" s="381" t="str">
        <f>選択!$A$1</f>
        <v>商品改良支援</v>
      </c>
    </row>
    <row r="594" spans="1:4">
      <c r="A594" s="381" t="str">
        <f>IF(C597=0,"","改良商品テーブル")</f>
        <v/>
      </c>
      <c r="B594" s="381" t="s">
        <v>1286</v>
      </c>
      <c r="C594" s="381" t="e">
        <f ca="1">$C$127</f>
        <v>#N/A</v>
      </c>
    </row>
    <row r="595" spans="1:4">
      <c r="A595" s="381" t="str">
        <f>IF(C597=0,"","改良商品テーブル")</f>
        <v/>
      </c>
      <c r="B595" s="381" t="s">
        <v>1347</v>
      </c>
      <c r="C595" s="381" t="s">
        <v>1350</v>
      </c>
    </row>
    <row r="596" spans="1:4">
      <c r="A596" s="381" t="str">
        <f>IF(C597=0,"","改良商品テーブル")</f>
        <v/>
      </c>
      <c r="B596" s="381" t="s">
        <v>1348</v>
      </c>
      <c r="C596" s="381">
        <f>改良商品入力!D33</f>
        <v>0</v>
      </c>
    </row>
    <row r="597" spans="1:4">
      <c r="A597" s="381" t="str">
        <f>IF(C597=0,"","改良商品テーブル")</f>
        <v/>
      </c>
      <c r="B597" s="381" t="s">
        <v>1349</v>
      </c>
      <c r="C597" s="381">
        <f>改良商品入力!C33</f>
        <v>0</v>
      </c>
    </row>
    <row r="598" spans="1:4">
      <c r="A598" s="381" t="str">
        <f>IF(C604=0,"","改良商品テーブル")</f>
        <v/>
      </c>
      <c r="B598" s="381" t="s">
        <v>1284</v>
      </c>
      <c r="C598" s="381" t="str">
        <f>申請用入力!$R$12</f>
        <v/>
      </c>
      <c r="D598" s="381" t="s">
        <v>1186</v>
      </c>
    </row>
    <row r="599" spans="1:4">
      <c r="A599" s="381" t="str">
        <f>IF(C604=0,"","改良商品テーブル")</f>
        <v/>
      </c>
      <c r="B599" s="381" t="s">
        <v>1285</v>
      </c>
      <c r="C599" s="381">
        <f>選択!$A$2</f>
        <v>2025</v>
      </c>
    </row>
    <row r="600" spans="1:4">
      <c r="A600" s="381" t="str">
        <f>IF(C604=0,"","改良商品テーブル")</f>
        <v/>
      </c>
      <c r="B600" s="381" t="s">
        <v>1254</v>
      </c>
      <c r="C600" s="381" t="str">
        <f>選択!$A$1</f>
        <v>商品改良支援</v>
      </c>
    </row>
    <row r="601" spans="1:4">
      <c r="A601" s="381" t="str">
        <f>IF(C604=0,"","改良商品テーブル")</f>
        <v/>
      </c>
      <c r="B601" s="381" t="s">
        <v>1286</v>
      </c>
      <c r="C601" s="381" t="e">
        <f ca="1">$C$127</f>
        <v>#N/A</v>
      </c>
    </row>
    <row r="602" spans="1:4">
      <c r="A602" s="381" t="str">
        <f>IF(C604=0,"","改良商品テーブル")</f>
        <v/>
      </c>
      <c r="B602" s="381" t="s">
        <v>1347</v>
      </c>
      <c r="C602" s="381" t="s">
        <v>1350</v>
      </c>
    </row>
    <row r="603" spans="1:4">
      <c r="A603" s="381" t="str">
        <f>IF(C604=0,"","改良商品テーブル")</f>
        <v/>
      </c>
      <c r="B603" s="381" t="s">
        <v>1348</v>
      </c>
      <c r="C603" s="381">
        <f>改良商品入力!D34</f>
        <v>0</v>
      </c>
    </row>
    <row r="604" spans="1:4">
      <c r="A604" s="381" t="str">
        <f>IF(C604=0,"","改良商品テーブル")</f>
        <v/>
      </c>
      <c r="B604" s="381" t="s">
        <v>1349</v>
      </c>
      <c r="C604" s="381">
        <f>改良商品入力!C34</f>
        <v>0</v>
      </c>
    </row>
    <row r="605" spans="1:4">
      <c r="A605" s="381" t="str">
        <f>IF(C611=0,"","改良商品テーブル")</f>
        <v/>
      </c>
      <c r="B605" s="381" t="s">
        <v>1284</v>
      </c>
      <c r="C605" s="381" t="str">
        <f>申請用入力!$R$12</f>
        <v/>
      </c>
      <c r="D605" s="381" t="s">
        <v>1186</v>
      </c>
    </row>
    <row r="606" spans="1:4">
      <c r="A606" s="381" t="str">
        <f>IF(C611=0,"","改良商品テーブル")</f>
        <v/>
      </c>
      <c r="B606" s="381" t="s">
        <v>1285</v>
      </c>
      <c r="C606" s="381">
        <f>選択!$A$2</f>
        <v>2025</v>
      </c>
    </row>
    <row r="607" spans="1:4">
      <c r="A607" s="381" t="str">
        <f>IF(C611=0,"","改良商品テーブル")</f>
        <v/>
      </c>
      <c r="B607" s="381" t="s">
        <v>1254</v>
      </c>
      <c r="C607" s="381" t="str">
        <f>選択!$A$1</f>
        <v>商品改良支援</v>
      </c>
    </row>
    <row r="608" spans="1:4">
      <c r="A608" s="381" t="str">
        <f>IF(C611=0,"","改良商品テーブル")</f>
        <v/>
      </c>
      <c r="B608" s="381" t="s">
        <v>1286</v>
      </c>
      <c r="C608" s="381" t="e">
        <f ca="1">$C$127</f>
        <v>#N/A</v>
      </c>
    </row>
    <row r="609" spans="1:4">
      <c r="A609" s="381" t="str">
        <f>IF(C611=0,"","改良商品テーブル")</f>
        <v/>
      </c>
      <c r="B609" s="381" t="s">
        <v>1347</v>
      </c>
      <c r="C609" s="381" t="s">
        <v>1350</v>
      </c>
    </row>
    <row r="610" spans="1:4">
      <c r="A610" s="381" t="str">
        <f>IF(C611=0,"","改良商品テーブル")</f>
        <v/>
      </c>
      <c r="B610" s="381" t="s">
        <v>1348</v>
      </c>
      <c r="C610" s="381">
        <f>改良商品入力!D35</f>
        <v>0</v>
      </c>
    </row>
    <row r="611" spans="1:4">
      <c r="A611" s="381" t="str">
        <f>IF(C611=0,"","改良商品テーブル")</f>
        <v/>
      </c>
      <c r="B611" s="381" t="s">
        <v>1349</v>
      </c>
      <c r="C611" s="381">
        <f>改良商品入力!C35</f>
        <v>0</v>
      </c>
    </row>
    <row r="612" spans="1:4">
      <c r="A612" s="381" t="str">
        <f>IF(C618=0,"","改良商品テーブル")</f>
        <v/>
      </c>
      <c r="B612" s="381" t="s">
        <v>1284</v>
      </c>
      <c r="C612" s="381" t="str">
        <f>申請用入力!$R$12</f>
        <v/>
      </c>
      <c r="D612" s="381" t="s">
        <v>1186</v>
      </c>
    </row>
    <row r="613" spans="1:4">
      <c r="A613" s="381" t="str">
        <f>IF(C618=0,"","改良商品テーブル")</f>
        <v/>
      </c>
      <c r="B613" s="381" t="s">
        <v>1285</v>
      </c>
      <c r="C613" s="381">
        <f>選択!$A$2</f>
        <v>2025</v>
      </c>
    </row>
    <row r="614" spans="1:4">
      <c r="A614" s="381" t="str">
        <f>IF(C618=0,"","改良商品テーブル")</f>
        <v/>
      </c>
      <c r="B614" s="381" t="s">
        <v>1254</v>
      </c>
      <c r="C614" s="381" t="str">
        <f>選択!$A$1</f>
        <v>商品改良支援</v>
      </c>
    </row>
    <row r="615" spans="1:4">
      <c r="A615" s="381" t="str">
        <f>IF(C618=0,"","改良商品テーブル")</f>
        <v/>
      </c>
      <c r="B615" s="381" t="s">
        <v>1286</v>
      </c>
      <c r="C615" s="381" t="e">
        <f ca="1">$C$127</f>
        <v>#N/A</v>
      </c>
    </row>
    <row r="616" spans="1:4">
      <c r="A616" s="381" t="str">
        <f>IF(C618=0,"","改良商品テーブル")</f>
        <v/>
      </c>
      <c r="B616" s="381" t="s">
        <v>1347</v>
      </c>
      <c r="C616" s="381" t="s">
        <v>1350</v>
      </c>
    </row>
    <row r="617" spans="1:4">
      <c r="A617" s="381" t="str">
        <f>IF(C618=0,"","改良商品テーブル")</f>
        <v/>
      </c>
      <c r="B617" s="381" t="s">
        <v>1348</v>
      </c>
      <c r="C617" s="381">
        <f>改良商品入力!D36</f>
        <v>0</v>
      </c>
    </row>
    <row r="618" spans="1:4">
      <c r="A618" s="381" t="str">
        <f>IF(C618=0,"","改良商品テーブル")</f>
        <v/>
      </c>
      <c r="B618" s="381" t="s">
        <v>1349</v>
      </c>
      <c r="C618" s="381">
        <f>改良商品入力!C36</f>
        <v>0</v>
      </c>
    </row>
    <row r="619" spans="1:4">
      <c r="A619" s="381" t="str">
        <f>IF(C625=0,"","改良商品テーブル")</f>
        <v/>
      </c>
      <c r="B619" s="381" t="s">
        <v>1284</v>
      </c>
      <c r="C619" s="381" t="str">
        <f>申請用入力!$R$12</f>
        <v/>
      </c>
      <c r="D619" s="381" t="s">
        <v>1186</v>
      </c>
    </row>
    <row r="620" spans="1:4">
      <c r="A620" s="381" t="str">
        <f>IF(C625=0,"","改良商品テーブル")</f>
        <v/>
      </c>
      <c r="B620" s="381" t="s">
        <v>1285</v>
      </c>
      <c r="C620" s="381">
        <f>選択!$A$2</f>
        <v>2025</v>
      </c>
    </row>
    <row r="621" spans="1:4">
      <c r="A621" s="381" t="str">
        <f>IF(C625=0,"","改良商品テーブル")</f>
        <v/>
      </c>
      <c r="B621" s="381" t="s">
        <v>1254</v>
      </c>
      <c r="C621" s="381" t="str">
        <f>選択!$A$1</f>
        <v>商品改良支援</v>
      </c>
    </row>
    <row r="622" spans="1:4">
      <c r="A622" s="381" t="str">
        <f>IF(C625=0,"","改良商品テーブル")</f>
        <v/>
      </c>
      <c r="B622" s="381" t="s">
        <v>1286</v>
      </c>
      <c r="C622" s="381" t="e">
        <f ca="1">$C$127</f>
        <v>#N/A</v>
      </c>
    </row>
    <row r="623" spans="1:4">
      <c r="A623" s="381" t="str">
        <f>IF(C625=0,"","改良商品テーブル")</f>
        <v/>
      </c>
      <c r="B623" s="381" t="s">
        <v>1347</v>
      </c>
      <c r="C623" s="381" t="s">
        <v>1350</v>
      </c>
    </row>
    <row r="624" spans="1:4">
      <c r="A624" s="381" t="str">
        <f>IF(C625=0,"","改良商品テーブル")</f>
        <v/>
      </c>
      <c r="B624" s="381" t="s">
        <v>1348</v>
      </c>
      <c r="C624" s="381">
        <f>改良商品入力!D37</f>
        <v>0</v>
      </c>
    </row>
    <row r="625" spans="1:4">
      <c r="A625" s="381" t="str">
        <f>IF(C625=0,"","改良商品テーブル")</f>
        <v/>
      </c>
      <c r="B625" s="381" t="s">
        <v>1349</v>
      </c>
      <c r="C625" s="381">
        <f>改良商品入力!C37</f>
        <v>0</v>
      </c>
    </row>
    <row r="626" spans="1:4">
      <c r="A626" s="381" t="str">
        <f>IF(C632=0,"","改良商品テーブル")</f>
        <v/>
      </c>
      <c r="B626" s="381" t="s">
        <v>1284</v>
      </c>
      <c r="C626" s="381" t="str">
        <f>申請用入力!$R$12</f>
        <v/>
      </c>
      <c r="D626" s="381" t="s">
        <v>1186</v>
      </c>
    </row>
    <row r="627" spans="1:4">
      <c r="A627" s="381" t="str">
        <f>IF(C632=0,"","改良商品テーブル")</f>
        <v/>
      </c>
      <c r="B627" s="381" t="s">
        <v>1285</v>
      </c>
      <c r="C627" s="381">
        <f>選択!$A$2</f>
        <v>2025</v>
      </c>
    </row>
    <row r="628" spans="1:4">
      <c r="A628" s="381" t="str">
        <f>IF(C632=0,"","改良商品テーブル")</f>
        <v/>
      </c>
      <c r="B628" s="381" t="s">
        <v>1254</v>
      </c>
      <c r="C628" s="381" t="str">
        <f>選択!$A$1</f>
        <v>商品改良支援</v>
      </c>
    </row>
    <row r="629" spans="1:4">
      <c r="A629" s="381" t="str">
        <f>IF(C632=0,"","改良商品テーブル")</f>
        <v/>
      </c>
      <c r="B629" s="381" t="s">
        <v>1286</v>
      </c>
      <c r="C629" s="381" t="e">
        <f ca="1">$C$127</f>
        <v>#N/A</v>
      </c>
    </row>
    <row r="630" spans="1:4">
      <c r="A630" s="381" t="str">
        <f>IF(C632=0,"","改良商品テーブル")</f>
        <v/>
      </c>
      <c r="B630" s="381" t="s">
        <v>1347</v>
      </c>
      <c r="C630" s="381" t="s">
        <v>1350</v>
      </c>
    </row>
    <row r="631" spans="1:4">
      <c r="A631" s="381" t="str">
        <f>IF(C632=0,"","改良商品テーブル")</f>
        <v/>
      </c>
      <c r="B631" s="381" t="s">
        <v>1348</v>
      </c>
      <c r="C631" s="381">
        <f>改良商品入力!D38</f>
        <v>0</v>
      </c>
    </row>
    <row r="632" spans="1:4">
      <c r="A632" s="381" t="str">
        <f>IF(C632=0,"","改良商品テーブル")</f>
        <v/>
      </c>
      <c r="B632" s="381" t="s">
        <v>1349</v>
      </c>
      <c r="C632" s="381">
        <f>改良商品入力!C38</f>
        <v>0</v>
      </c>
    </row>
    <row r="633" spans="1:4">
      <c r="A633" s="381" t="str">
        <f>IF(C639=0,"","改良商品テーブル")</f>
        <v/>
      </c>
      <c r="B633" s="381" t="s">
        <v>1284</v>
      </c>
      <c r="C633" s="381" t="str">
        <f>申請用入力!$R$12</f>
        <v/>
      </c>
      <c r="D633" s="381" t="s">
        <v>1186</v>
      </c>
    </row>
    <row r="634" spans="1:4">
      <c r="A634" s="381" t="str">
        <f>IF(C639=0,"","改良商品テーブル")</f>
        <v/>
      </c>
      <c r="B634" s="381" t="s">
        <v>1285</v>
      </c>
      <c r="C634" s="381">
        <f>選択!$A$2</f>
        <v>2025</v>
      </c>
    </row>
    <row r="635" spans="1:4">
      <c r="A635" s="381" t="str">
        <f>IF(C639=0,"","改良商品テーブル")</f>
        <v/>
      </c>
      <c r="B635" s="381" t="s">
        <v>1254</v>
      </c>
      <c r="C635" s="381" t="str">
        <f>選択!$A$1</f>
        <v>商品改良支援</v>
      </c>
    </row>
    <row r="636" spans="1:4">
      <c r="A636" s="381" t="str">
        <f>IF(C639=0,"","改良商品テーブル")</f>
        <v/>
      </c>
      <c r="B636" s="381" t="s">
        <v>1286</v>
      </c>
      <c r="C636" s="381" t="e">
        <f ca="1">$C$127</f>
        <v>#N/A</v>
      </c>
    </row>
    <row r="637" spans="1:4">
      <c r="A637" s="381" t="str">
        <f>IF(C639=0,"","改良商品テーブル")</f>
        <v/>
      </c>
      <c r="B637" s="381" t="s">
        <v>1347</v>
      </c>
      <c r="C637" s="381" t="s">
        <v>1350</v>
      </c>
    </row>
    <row r="638" spans="1:4">
      <c r="A638" s="381" t="str">
        <f>IF(C639=0,"","改良商品テーブル")</f>
        <v/>
      </c>
      <c r="B638" s="381" t="s">
        <v>1348</v>
      </c>
      <c r="C638" s="381">
        <f>改良商品入力!D39</f>
        <v>0</v>
      </c>
    </row>
    <row r="639" spans="1:4">
      <c r="A639" s="381" t="str">
        <f>IF(C639=0,"","改良商品テーブル")</f>
        <v/>
      </c>
      <c r="B639" s="381" t="s">
        <v>1349</v>
      </c>
      <c r="C639" s="381">
        <f>改良商品入力!C39</f>
        <v>0</v>
      </c>
    </row>
    <row r="640" spans="1:4">
      <c r="A640" s="381" t="str">
        <f>IF(C646=0,"","改良商品テーブル")</f>
        <v/>
      </c>
      <c r="B640" s="381" t="s">
        <v>1284</v>
      </c>
      <c r="C640" s="381" t="str">
        <f>申請用入力!$R$12</f>
        <v/>
      </c>
      <c r="D640" s="381" t="s">
        <v>1186</v>
      </c>
    </row>
    <row r="641" spans="1:4">
      <c r="A641" s="381" t="str">
        <f>IF(C646=0,"","改良商品テーブル")</f>
        <v/>
      </c>
      <c r="B641" s="381" t="s">
        <v>1285</v>
      </c>
      <c r="C641" s="381">
        <f>選択!$A$2</f>
        <v>2025</v>
      </c>
    </row>
    <row r="642" spans="1:4">
      <c r="A642" s="381" t="str">
        <f>IF(C646=0,"","改良商品テーブル")</f>
        <v/>
      </c>
      <c r="B642" s="381" t="s">
        <v>1254</v>
      </c>
      <c r="C642" s="381" t="str">
        <f>選択!$A$1</f>
        <v>商品改良支援</v>
      </c>
    </row>
    <row r="643" spans="1:4">
      <c r="A643" s="381" t="str">
        <f>IF(C646=0,"","改良商品テーブル")</f>
        <v/>
      </c>
      <c r="B643" s="381" t="s">
        <v>1286</v>
      </c>
      <c r="C643" s="381" t="e">
        <f ca="1">$C$127</f>
        <v>#N/A</v>
      </c>
    </row>
    <row r="644" spans="1:4">
      <c r="A644" s="381" t="str">
        <f>IF(C646=0,"","改良商品テーブル")</f>
        <v/>
      </c>
      <c r="B644" s="381" t="s">
        <v>1347</v>
      </c>
      <c r="C644" s="381" t="s">
        <v>1350</v>
      </c>
    </row>
    <row r="645" spans="1:4">
      <c r="A645" s="381" t="str">
        <f>IF(C646=0,"","改良商品テーブル")</f>
        <v/>
      </c>
      <c r="B645" s="381" t="s">
        <v>1348</v>
      </c>
      <c r="C645" s="381">
        <f>改良商品入力!D40</f>
        <v>0</v>
      </c>
    </row>
    <row r="646" spans="1:4">
      <c r="A646" s="381" t="str">
        <f>IF(C646=0,"","改良商品テーブル")</f>
        <v/>
      </c>
      <c r="B646" s="381" t="s">
        <v>1349</v>
      </c>
      <c r="C646" s="381">
        <f>改良商品入力!C40</f>
        <v>0</v>
      </c>
    </row>
    <row r="647" spans="1:4">
      <c r="A647" s="381" t="str">
        <f>IF(C653=0,"","改良商品テーブル")</f>
        <v/>
      </c>
      <c r="B647" s="381" t="s">
        <v>1284</v>
      </c>
      <c r="C647" s="381" t="str">
        <f>申請用入力!$R$12</f>
        <v/>
      </c>
      <c r="D647" s="381" t="s">
        <v>1186</v>
      </c>
    </row>
    <row r="648" spans="1:4">
      <c r="A648" s="381" t="str">
        <f>IF(C653=0,"","改良商品テーブル")</f>
        <v/>
      </c>
      <c r="B648" s="381" t="s">
        <v>1285</v>
      </c>
      <c r="C648" s="381">
        <f>選択!$A$2</f>
        <v>2025</v>
      </c>
    </row>
    <row r="649" spans="1:4">
      <c r="A649" s="381" t="str">
        <f>IF(C653=0,"","改良商品テーブル")</f>
        <v/>
      </c>
      <c r="B649" s="381" t="s">
        <v>1254</v>
      </c>
      <c r="C649" s="381" t="str">
        <f>選択!$A$1</f>
        <v>商品改良支援</v>
      </c>
    </row>
    <row r="650" spans="1:4">
      <c r="A650" s="381" t="str">
        <f>IF(C653=0,"","改良商品テーブル")</f>
        <v/>
      </c>
      <c r="B650" s="381" t="s">
        <v>1286</v>
      </c>
      <c r="C650" s="381" t="e">
        <f ca="1">$C$127</f>
        <v>#N/A</v>
      </c>
    </row>
    <row r="651" spans="1:4">
      <c r="A651" s="381" t="str">
        <f>IF(C653=0,"","改良商品テーブル")</f>
        <v/>
      </c>
      <c r="B651" s="381" t="s">
        <v>1347</v>
      </c>
      <c r="C651" s="381" t="s">
        <v>1350</v>
      </c>
    </row>
    <row r="652" spans="1:4">
      <c r="A652" s="381" t="str">
        <f>IF(C653=0,"","改良商品テーブル")</f>
        <v/>
      </c>
      <c r="B652" s="381" t="s">
        <v>1348</v>
      </c>
      <c r="C652" s="381">
        <f>改良商品入力!D41</f>
        <v>0</v>
      </c>
    </row>
    <row r="653" spans="1:4">
      <c r="A653" s="381" t="str">
        <f>IF(C653=0,"","改良商品テーブル")</f>
        <v/>
      </c>
      <c r="B653" s="381" t="s">
        <v>1349</v>
      </c>
      <c r="C653" s="381">
        <f>改良商品入力!C41</f>
        <v>0</v>
      </c>
    </row>
    <row r="654" spans="1:4">
      <c r="A654" s="381" t="str">
        <f>IF(C660=0,"","改良商品テーブル")</f>
        <v/>
      </c>
      <c r="B654" s="381" t="s">
        <v>1284</v>
      </c>
      <c r="C654" s="381" t="str">
        <f>申請用入力!$R$12</f>
        <v/>
      </c>
      <c r="D654" s="381" t="s">
        <v>1186</v>
      </c>
    </row>
    <row r="655" spans="1:4">
      <c r="A655" s="381" t="str">
        <f>IF(C660=0,"","改良商品テーブル")</f>
        <v/>
      </c>
      <c r="B655" s="381" t="s">
        <v>1285</v>
      </c>
      <c r="C655" s="381">
        <f>選択!$A$2</f>
        <v>2025</v>
      </c>
    </row>
    <row r="656" spans="1:4">
      <c r="A656" s="381" t="str">
        <f>IF(C660=0,"","改良商品テーブル")</f>
        <v/>
      </c>
      <c r="B656" s="381" t="s">
        <v>1254</v>
      </c>
      <c r="C656" s="381" t="str">
        <f>選択!$A$1</f>
        <v>商品改良支援</v>
      </c>
    </row>
    <row r="657" spans="1:4">
      <c r="A657" s="381" t="str">
        <f>IF(C660=0,"","改良商品テーブル")</f>
        <v/>
      </c>
      <c r="B657" s="381" t="s">
        <v>1286</v>
      </c>
      <c r="C657" s="381" t="e">
        <f ca="1">$C$127</f>
        <v>#N/A</v>
      </c>
    </row>
    <row r="658" spans="1:4">
      <c r="A658" s="381" t="str">
        <f>IF(C660=0,"","改良商品テーブル")</f>
        <v/>
      </c>
      <c r="B658" s="381" t="s">
        <v>1347</v>
      </c>
      <c r="C658" s="381" t="s">
        <v>1350</v>
      </c>
    </row>
    <row r="659" spans="1:4">
      <c r="A659" s="381" t="str">
        <f>IF(C660=0,"","改良商品テーブル")</f>
        <v/>
      </c>
      <c r="B659" s="381" t="s">
        <v>1348</v>
      </c>
      <c r="C659" s="381">
        <f>改良商品入力!D42</f>
        <v>0</v>
      </c>
    </row>
    <row r="660" spans="1:4">
      <c r="A660" s="381" t="str">
        <f>IF(C660=0,"","改良商品テーブル")</f>
        <v/>
      </c>
      <c r="B660" s="381" t="s">
        <v>1349</v>
      </c>
      <c r="C660" s="381">
        <f>改良商品入力!C42</f>
        <v>0</v>
      </c>
    </row>
    <row r="661" spans="1:4">
      <c r="A661" s="381" t="str">
        <f>IF(C667=0,"","改良商品テーブル")</f>
        <v/>
      </c>
      <c r="B661" s="381" t="s">
        <v>1284</v>
      </c>
      <c r="C661" s="381" t="str">
        <f>申請用入力!$R$12</f>
        <v/>
      </c>
      <c r="D661" s="381" t="s">
        <v>1186</v>
      </c>
    </row>
    <row r="662" spans="1:4">
      <c r="A662" s="381" t="str">
        <f>IF(C667=0,"","改良商品テーブル")</f>
        <v/>
      </c>
      <c r="B662" s="381" t="s">
        <v>1285</v>
      </c>
      <c r="C662" s="381">
        <f>選択!$A$2</f>
        <v>2025</v>
      </c>
    </row>
    <row r="663" spans="1:4">
      <c r="A663" s="381" t="str">
        <f>IF(C667=0,"","改良商品テーブル")</f>
        <v/>
      </c>
      <c r="B663" s="381" t="s">
        <v>1254</v>
      </c>
      <c r="C663" s="381" t="str">
        <f>選択!$A$1</f>
        <v>商品改良支援</v>
      </c>
    </row>
    <row r="664" spans="1:4">
      <c r="A664" s="381" t="str">
        <f>IF(C667=0,"","改良商品テーブル")</f>
        <v/>
      </c>
      <c r="B664" s="381" t="s">
        <v>1286</v>
      </c>
      <c r="C664" s="381" t="e">
        <f ca="1">$C$127</f>
        <v>#N/A</v>
      </c>
    </row>
    <row r="665" spans="1:4">
      <c r="A665" s="381" t="str">
        <f>IF(C667=0,"","改良商品テーブル")</f>
        <v/>
      </c>
      <c r="B665" s="381" t="s">
        <v>1347</v>
      </c>
      <c r="C665" s="381" t="s">
        <v>1350</v>
      </c>
    </row>
    <row r="666" spans="1:4">
      <c r="A666" s="381" t="str">
        <f>IF(C667=0,"","改良商品テーブル")</f>
        <v/>
      </c>
      <c r="B666" s="381" t="s">
        <v>1348</v>
      </c>
      <c r="C666" s="381">
        <f>改良商品入力!D43</f>
        <v>0</v>
      </c>
    </row>
    <row r="667" spans="1:4">
      <c r="A667" s="381" t="str">
        <f>IF(C667=0,"","改良商品テーブル")</f>
        <v/>
      </c>
      <c r="B667" s="381" t="s">
        <v>1349</v>
      </c>
      <c r="C667" s="381">
        <f>改良商品入力!C43</f>
        <v>0</v>
      </c>
    </row>
    <row r="668" spans="1:4">
      <c r="A668" s="381" t="str">
        <f>IF(C674=0,"","改良商品テーブル")</f>
        <v/>
      </c>
      <c r="B668" s="381" t="s">
        <v>1284</v>
      </c>
      <c r="C668" s="381" t="str">
        <f>申請用入力!$R$12</f>
        <v/>
      </c>
      <c r="D668" s="381" t="s">
        <v>1186</v>
      </c>
    </row>
    <row r="669" spans="1:4">
      <c r="A669" s="381" t="str">
        <f>IF(C674=0,"","改良商品テーブル")</f>
        <v/>
      </c>
      <c r="B669" s="381" t="s">
        <v>1285</v>
      </c>
      <c r="C669" s="381">
        <f>選択!$A$2</f>
        <v>2025</v>
      </c>
    </row>
    <row r="670" spans="1:4">
      <c r="A670" s="381" t="str">
        <f>IF(C674=0,"","改良商品テーブル")</f>
        <v/>
      </c>
      <c r="B670" s="381" t="s">
        <v>1254</v>
      </c>
      <c r="C670" s="381" t="str">
        <f>選択!$A$1</f>
        <v>商品改良支援</v>
      </c>
    </row>
    <row r="671" spans="1:4">
      <c r="A671" s="381" t="str">
        <f>IF(C674=0,"","改良商品テーブル")</f>
        <v/>
      </c>
      <c r="B671" s="381" t="s">
        <v>1286</v>
      </c>
      <c r="C671" s="381" t="e">
        <f ca="1">$C$127</f>
        <v>#N/A</v>
      </c>
    </row>
    <row r="672" spans="1:4">
      <c r="A672" s="381" t="str">
        <f>IF(C674=0,"","改良商品テーブル")</f>
        <v/>
      </c>
      <c r="B672" s="381" t="s">
        <v>1347</v>
      </c>
      <c r="C672" s="381" t="s">
        <v>1350</v>
      </c>
    </row>
    <row r="673" spans="1:4">
      <c r="A673" s="381" t="str">
        <f>IF(C674=0,"","改良商品テーブル")</f>
        <v/>
      </c>
      <c r="B673" s="381" t="s">
        <v>1348</v>
      </c>
      <c r="C673" s="381">
        <f>改良商品入力!D44</f>
        <v>0</v>
      </c>
    </row>
    <row r="674" spans="1:4">
      <c r="A674" s="381" t="str">
        <f>IF(C674=0,"","改良商品テーブル")</f>
        <v/>
      </c>
      <c r="B674" s="381" t="s">
        <v>1349</v>
      </c>
      <c r="C674" s="381">
        <f>改良商品入力!C44</f>
        <v>0</v>
      </c>
    </row>
    <row r="675" spans="1:4">
      <c r="A675" s="381" t="str">
        <f>IF(C681=0,"","改良商品テーブル")</f>
        <v/>
      </c>
      <c r="B675" s="381" t="s">
        <v>1284</v>
      </c>
      <c r="C675" s="381" t="str">
        <f>申請用入力!$R$12</f>
        <v/>
      </c>
      <c r="D675" s="381" t="s">
        <v>1186</v>
      </c>
    </row>
    <row r="676" spans="1:4">
      <c r="A676" s="381" t="str">
        <f>IF(C681=0,"","改良商品テーブル")</f>
        <v/>
      </c>
      <c r="B676" s="381" t="s">
        <v>1285</v>
      </c>
      <c r="C676" s="381">
        <f>選択!$A$2</f>
        <v>2025</v>
      </c>
    </row>
    <row r="677" spans="1:4">
      <c r="A677" s="381" t="str">
        <f>IF(C681=0,"","改良商品テーブル")</f>
        <v/>
      </c>
      <c r="B677" s="381" t="s">
        <v>1254</v>
      </c>
      <c r="C677" s="381" t="str">
        <f>選択!$A$1</f>
        <v>商品改良支援</v>
      </c>
    </row>
    <row r="678" spans="1:4">
      <c r="A678" s="381" t="str">
        <f>IF(C681=0,"","改良商品テーブル")</f>
        <v/>
      </c>
      <c r="B678" s="381" t="s">
        <v>1286</v>
      </c>
      <c r="C678" s="381" t="e">
        <f ca="1">$C$127</f>
        <v>#N/A</v>
      </c>
    </row>
    <row r="679" spans="1:4">
      <c r="A679" s="381" t="str">
        <f>IF(C681=0,"","改良商品テーブル")</f>
        <v/>
      </c>
      <c r="B679" s="381" t="s">
        <v>1347</v>
      </c>
      <c r="C679" s="381" t="s">
        <v>1350</v>
      </c>
    </row>
    <row r="680" spans="1:4">
      <c r="A680" s="381" t="str">
        <f>IF(C681=0,"","改良商品テーブル")</f>
        <v/>
      </c>
      <c r="B680" s="381" t="s">
        <v>1348</v>
      </c>
      <c r="C680" s="381">
        <f>改良商品入力!D45</f>
        <v>0</v>
      </c>
    </row>
    <row r="681" spans="1:4">
      <c r="A681" s="381" t="str">
        <f>IF(C681=0,"","改良商品テーブル")</f>
        <v/>
      </c>
      <c r="B681" s="381" t="s">
        <v>1349</v>
      </c>
      <c r="C681" s="381">
        <f>改良商品入力!C45</f>
        <v>0</v>
      </c>
    </row>
    <row r="682" spans="1:4">
      <c r="A682" s="381" t="str">
        <f>IF(C688=0,"","改良商品テーブル")</f>
        <v/>
      </c>
      <c r="B682" s="381" t="s">
        <v>1284</v>
      </c>
      <c r="C682" s="381" t="str">
        <f>申請用入力!$R$12</f>
        <v/>
      </c>
      <c r="D682" s="381" t="s">
        <v>1186</v>
      </c>
    </row>
    <row r="683" spans="1:4">
      <c r="A683" s="381" t="str">
        <f>IF(C688=0,"","改良商品テーブル")</f>
        <v/>
      </c>
      <c r="B683" s="381" t="s">
        <v>1285</v>
      </c>
      <c r="C683" s="381">
        <f>選択!$A$2</f>
        <v>2025</v>
      </c>
    </row>
    <row r="684" spans="1:4">
      <c r="A684" s="381" t="str">
        <f>IF(C688=0,"","改良商品テーブル")</f>
        <v/>
      </c>
      <c r="B684" s="381" t="s">
        <v>1254</v>
      </c>
      <c r="C684" s="381" t="str">
        <f>選択!$A$1</f>
        <v>商品改良支援</v>
      </c>
    </row>
    <row r="685" spans="1:4">
      <c r="A685" s="381" t="str">
        <f>IF(C688=0,"","改良商品テーブル")</f>
        <v/>
      </c>
      <c r="B685" s="381" t="s">
        <v>1286</v>
      </c>
      <c r="C685" s="381" t="e">
        <f ca="1">$C$127</f>
        <v>#N/A</v>
      </c>
    </row>
    <row r="686" spans="1:4">
      <c r="A686" s="381" t="str">
        <f>IF(C688=0,"","改良商品テーブル")</f>
        <v/>
      </c>
      <c r="B686" s="381" t="s">
        <v>1347</v>
      </c>
      <c r="C686" s="381" t="s">
        <v>1350</v>
      </c>
    </row>
    <row r="687" spans="1:4">
      <c r="A687" s="381" t="str">
        <f>IF(C688=0,"","改良商品テーブル")</f>
        <v/>
      </c>
      <c r="B687" s="381" t="s">
        <v>1348</v>
      </c>
      <c r="C687" s="381">
        <f>改良商品入力!D46</f>
        <v>0</v>
      </c>
    </row>
    <row r="688" spans="1:4">
      <c r="A688" s="381" t="str">
        <f>IF(C688=0,"","改良商品テーブル")</f>
        <v/>
      </c>
      <c r="B688" s="381" t="s">
        <v>1349</v>
      </c>
      <c r="C688" s="381">
        <f>改良商品入力!C46</f>
        <v>0</v>
      </c>
    </row>
    <row r="689" spans="1:4">
      <c r="A689" s="381" t="str">
        <f>IF(C695=0,"","改良商品テーブル")</f>
        <v/>
      </c>
      <c r="B689" s="381" t="s">
        <v>1284</v>
      </c>
      <c r="C689" s="381" t="str">
        <f>申請用入力!$R$12</f>
        <v/>
      </c>
      <c r="D689" s="381" t="s">
        <v>1186</v>
      </c>
    </row>
    <row r="690" spans="1:4">
      <c r="A690" s="381" t="str">
        <f>IF(C695=0,"","改良商品テーブル")</f>
        <v/>
      </c>
      <c r="B690" s="381" t="s">
        <v>1285</v>
      </c>
      <c r="C690" s="381">
        <f>選択!$A$2</f>
        <v>2025</v>
      </c>
    </row>
    <row r="691" spans="1:4">
      <c r="A691" s="381" t="str">
        <f>IF(C695=0,"","改良商品テーブル")</f>
        <v/>
      </c>
      <c r="B691" s="381" t="s">
        <v>1254</v>
      </c>
      <c r="C691" s="381" t="str">
        <f>選択!$A$1</f>
        <v>商品改良支援</v>
      </c>
    </row>
    <row r="692" spans="1:4">
      <c r="A692" s="381" t="str">
        <f>IF(C695=0,"","改良商品テーブル")</f>
        <v/>
      </c>
      <c r="B692" s="381" t="s">
        <v>1286</v>
      </c>
      <c r="C692" s="381" t="e">
        <f ca="1">$C$127</f>
        <v>#N/A</v>
      </c>
    </row>
    <row r="693" spans="1:4">
      <c r="A693" s="381" t="str">
        <f>IF(C695=0,"","改良商品テーブル")</f>
        <v/>
      </c>
      <c r="B693" s="381" t="s">
        <v>1347</v>
      </c>
      <c r="C693" s="381" t="s">
        <v>1350</v>
      </c>
    </row>
    <row r="694" spans="1:4">
      <c r="A694" s="381" t="str">
        <f>IF(C695=0,"","改良商品テーブル")</f>
        <v/>
      </c>
      <c r="B694" s="381" t="s">
        <v>1348</v>
      </c>
      <c r="C694" s="381">
        <f>改良商品入力!D47</f>
        <v>0</v>
      </c>
    </row>
    <row r="695" spans="1:4">
      <c r="A695" s="381" t="str">
        <f>IF(C695=0,"","改良商品テーブル")</f>
        <v/>
      </c>
      <c r="B695" s="381" t="s">
        <v>1349</v>
      </c>
      <c r="C695" s="381">
        <f>改良商品入力!C47</f>
        <v>0</v>
      </c>
    </row>
    <row r="696" spans="1:4">
      <c r="A696" s="381" t="str">
        <f>IF(C702=0,"","改良商品テーブル")</f>
        <v/>
      </c>
      <c r="B696" s="381" t="s">
        <v>1284</v>
      </c>
      <c r="C696" s="381" t="str">
        <f>申請用入力!$R$12</f>
        <v/>
      </c>
      <c r="D696" s="381" t="s">
        <v>1186</v>
      </c>
    </row>
    <row r="697" spans="1:4">
      <c r="A697" s="381" t="str">
        <f>IF(C702=0,"","改良商品テーブル")</f>
        <v/>
      </c>
      <c r="B697" s="381" t="s">
        <v>1285</v>
      </c>
      <c r="C697" s="381">
        <f>選択!$A$2</f>
        <v>2025</v>
      </c>
    </row>
    <row r="698" spans="1:4">
      <c r="A698" s="381" t="str">
        <f>IF(C702=0,"","改良商品テーブル")</f>
        <v/>
      </c>
      <c r="B698" s="381" t="s">
        <v>1254</v>
      </c>
      <c r="C698" s="381" t="str">
        <f>選択!$A$1</f>
        <v>商品改良支援</v>
      </c>
    </row>
    <row r="699" spans="1:4">
      <c r="A699" s="381" t="str">
        <f>IF(C702=0,"","改良商品テーブル")</f>
        <v/>
      </c>
      <c r="B699" s="381" t="s">
        <v>1286</v>
      </c>
      <c r="C699" s="381" t="e">
        <f ca="1">$C$127</f>
        <v>#N/A</v>
      </c>
    </row>
    <row r="700" spans="1:4">
      <c r="A700" s="381" t="str">
        <f>IF(C702=0,"","改良商品テーブル")</f>
        <v/>
      </c>
      <c r="B700" s="381" t="s">
        <v>1347</v>
      </c>
      <c r="C700" s="381" t="s">
        <v>1350</v>
      </c>
    </row>
    <row r="701" spans="1:4">
      <c r="A701" s="381" t="str">
        <f>IF(C702=0,"","改良商品テーブル")</f>
        <v/>
      </c>
      <c r="B701" s="381" t="s">
        <v>1348</v>
      </c>
      <c r="C701" s="381">
        <f>改良商品入力!D48</f>
        <v>0</v>
      </c>
    </row>
    <row r="702" spans="1:4">
      <c r="A702" s="381" t="str">
        <f>IF(C702=0,"","改良商品テーブル")</f>
        <v/>
      </c>
      <c r="B702" s="381" t="s">
        <v>1349</v>
      </c>
      <c r="C702" s="381">
        <f>改良商品入力!C48</f>
        <v>0</v>
      </c>
    </row>
    <row r="703" spans="1:4">
      <c r="A703" s="381" t="str">
        <f>IF(C709=0,"","改良商品テーブル")</f>
        <v/>
      </c>
      <c r="B703" s="381" t="s">
        <v>1284</v>
      </c>
      <c r="C703" s="381" t="str">
        <f>申請用入力!$R$12</f>
        <v/>
      </c>
      <c r="D703" s="381" t="s">
        <v>1186</v>
      </c>
    </row>
    <row r="704" spans="1:4">
      <c r="A704" s="381" t="str">
        <f>IF(C709=0,"","改良商品テーブル")</f>
        <v/>
      </c>
      <c r="B704" s="381" t="s">
        <v>1285</v>
      </c>
      <c r="C704" s="381">
        <f>選択!$A$2</f>
        <v>2025</v>
      </c>
    </row>
    <row r="705" spans="1:4">
      <c r="A705" s="381" t="str">
        <f>IF(C709=0,"","改良商品テーブル")</f>
        <v/>
      </c>
      <c r="B705" s="381" t="s">
        <v>1254</v>
      </c>
      <c r="C705" s="381" t="str">
        <f>選択!$A$1</f>
        <v>商品改良支援</v>
      </c>
    </row>
    <row r="706" spans="1:4">
      <c r="A706" s="381" t="str">
        <f>IF(C709=0,"","改良商品テーブル")</f>
        <v/>
      </c>
      <c r="B706" s="381" t="s">
        <v>1286</v>
      </c>
      <c r="C706" s="381" t="e">
        <f ca="1">$C$127</f>
        <v>#N/A</v>
      </c>
    </row>
    <row r="707" spans="1:4">
      <c r="A707" s="381" t="str">
        <f>IF(C709=0,"","改良商品テーブル")</f>
        <v/>
      </c>
      <c r="B707" s="381" t="s">
        <v>1347</v>
      </c>
      <c r="C707" s="381" t="s">
        <v>1350</v>
      </c>
    </row>
    <row r="708" spans="1:4">
      <c r="A708" s="381" t="str">
        <f>IF(C709=0,"","改良商品テーブル")</f>
        <v/>
      </c>
      <c r="B708" s="381" t="s">
        <v>1348</v>
      </c>
      <c r="C708" s="381">
        <f>改良商品入力!D49</f>
        <v>0</v>
      </c>
    </row>
    <row r="709" spans="1:4">
      <c r="A709" s="381" t="str">
        <f>IF(C709=0,"","改良商品テーブル")</f>
        <v/>
      </c>
      <c r="B709" s="381" t="s">
        <v>1349</v>
      </c>
      <c r="C709" s="381">
        <f>改良商品入力!C49</f>
        <v>0</v>
      </c>
    </row>
    <row r="710" spans="1:4">
      <c r="A710" s="381" t="str">
        <f>IF(C716=0,"","改良商品テーブル")</f>
        <v/>
      </c>
      <c r="B710" s="381" t="s">
        <v>1284</v>
      </c>
      <c r="C710" s="381" t="str">
        <f>申請用入力!$R$12</f>
        <v/>
      </c>
      <c r="D710" s="381" t="s">
        <v>1186</v>
      </c>
    </row>
    <row r="711" spans="1:4">
      <c r="A711" s="381" t="str">
        <f>IF(C716=0,"","改良商品テーブル")</f>
        <v/>
      </c>
      <c r="B711" s="381" t="s">
        <v>1285</v>
      </c>
      <c r="C711" s="381">
        <f>選択!$A$2</f>
        <v>2025</v>
      </c>
    </row>
    <row r="712" spans="1:4">
      <c r="A712" s="381" t="str">
        <f>IF(C716=0,"","改良商品テーブル")</f>
        <v/>
      </c>
      <c r="B712" s="381" t="s">
        <v>1254</v>
      </c>
      <c r="C712" s="381" t="str">
        <f>選択!$A$1</f>
        <v>商品改良支援</v>
      </c>
    </row>
    <row r="713" spans="1:4">
      <c r="A713" s="381" t="str">
        <f>IF(C716=0,"","改良商品テーブル")</f>
        <v/>
      </c>
      <c r="B713" s="381" t="s">
        <v>1286</v>
      </c>
      <c r="C713" s="381" t="e">
        <f ca="1">$C$127</f>
        <v>#N/A</v>
      </c>
    </row>
    <row r="714" spans="1:4">
      <c r="A714" s="381" t="str">
        <f>IF(C716=0,"","改良商品テーブル")</f>
        <v/>
      </c>
      <c r="B714" s="381" t="s">
        <v>1347</v>
      </c>
      <c r="C714" s="381" t="s">
        <v>1350</v>
      </c>
    </row>
    <row r="715" spans="1:4">
      <c r="A715" s="381" t="str">
        <f>IF(C716=0,"","改良商品テーブル")</f>
        <v/>
      </c>
      <c r="B715" s="381" t="s">
        <v>1348</v>
      </c>
      <c r="C715" s="381">
        <f>改良商品入力!D50</f>
        <v>0</v>
      </c>
    </row>
    <row r="716" spans="1:4">
      <c r="A716" s="381" t="str">
        <f>IF(C716=0,"","改良商品テーブル")</f>
        <v/>
      </c>
      <c r="B716" s="381" t="s">
        <v>1349</v>
      </c>
      <c r="C716" s="381">
        <f>改良商品入力!C50</f>
        <v>0</v>
      </c>
    </row>
    <row r="717" spans="1:4">
      <c r="A717" s="381" t="str">
        <f>IF(C723=0,"","改良商品テーブル")</f>
        <v/>
      </c>
      <c r="B717" s="381" t="s">
        <v>1284</v>
      </c>
      <c r="C717" s="381" t="str">
        <f>申請用入力!$R$12</f>
        <v/>
      </c>
      <c r="D717" s="381" t="s">
        <v>1186</v>
      </c>
    </row>
    <row r="718" spans="1:4">
      <c r="A718" s="381" t="str">
        <f>IF(C723=0,"","改良商品テーブル")</f>
        <v/>
      </c>
      <c r="B718" s="381" t="s">
        <v>1285</v>
      </c>
      <c r="C718" s="381">
        <f>選択!$A$2</f>
        <v>2025</v>
      </c>
    </row>
    <row r="719" spans="1:4">
      <c r="A719" s="381" t="str">
        <f>IF(C723=0,"","改良商品テーブル")</f>
        <v/>
      </c>
      <c r="B719" s="381" t="s">
        <v>1254</v>
      </c>
      <c r="C719" s="381" t="str">
        <f>選択!$A$1</f>
        <v>商品改良支援</v>
      </c>
    </row>
    <row r="720" spans="1:4">
      <c r="A720" s="381" t="str">
        <f>IF(C723=0,"","改良商品テーブル")</f>
        <v/>
      </c>
      <c r="B720" s="381" t="s">
        <v>1286</v>
      </c>
      <c r="C720" s="381" t="e">
        <f ca="1">$C$127</f>
        <v>#N/A</v>
      </c>
    </row>
    <row r="721" spans="1:4">
      <c r="A721" s="381" t="str">
        <f>IF(C723=0,"","改良商品テーブル")</f>
        <v/>
      </c>
      <c r="B721" s="381" t="s">
        <v>1347</v>
      </c>
      <c r="C721" s="381" t="s">
        <v>1350</v>
      </c>
    </row>
    <row r="722" spans="1:4">
      <c r="A722" s="381" t="str">
        <f>IF(C723=0,"","改良商品テーブル")</f>
        <v/>
      </c>
      <c r="B722" s="381" t="s">
        <v>1348</v>
      </c>
      <c r="C722" s="381">
        <f>改良商品入力!D51</f>
        <v>0</v>
      </c>
    </row>
    <row r="723" spans="1:4">
      <c r="A723" s="381" t="str">
        <f>IF(C723=0,"","改良商品テーブル")</f>
        <v/>
      </c>
      <c r="B723" s="381" t="s">
        <v>1349</v>
      </c>
      <c r="C723" s="381">
        <f>改良商品入力!C51</f>
        <v>0</v>
      </c>
    </row>
    <row r="724" spans="1:4">
      <c r="A724" s="381" t="str">
        <f>IF(C730=0,"","改良商品テーブル")</f>
        <v/>
      </c>
      <c r="B724" s="381" t="s">
        <v>1284</v>
      </c>
      <c r="C724" s="381" t="str">
        <f>申請用入力!$R$12</f>
        <v/>
      </c>
      <c r="D724" s="381" t="s">
        <v>1186</v>
      </c>
    </row>
    <row r="725" spans="1:4">
      <c r="A725" s="381" t="str">
        <f>IF(C730=0,"","改良商品テーブル")</f>
        <v/>
      </c>
      <c r="B725" s="381" t="s">
        <v>1285</v>
      </c>
      <c r="C725" s="381">
        <f>選択!$A$2</f>
        <v>2025</v>
      </c>
    </row>
    <row r="726" spans="1:4">
      <c r="A726" s="381" t="str">
        <f>IF(C730=0,"","改良商品テーブル")</f>
        <v/>
      </c>
      <c r="B726" s="381" t="s">
        <v>1254</v>
      </c>
      <c r="C726" s="381" t="str">
        <f>選択!$A$1</f>
        <v>商品改良支援</v>
      </c>
    </row>
    <row r="727" spans="1:4">
      <c r="A727" s="381" t="str">
        <f>IF(C730=0,"","改良商品テーブル")</f>
        <v/>
      </c>
      <c r="B727" s="381" t="s">
        <v>1286</v>
      </c>
      <c r="C727" s="381" t="e">
        <f ca="1">$C$127</f>
        <v>#N/A</v>
      </c>
    </row>
    <row r="728" spans="1:4">
      <c r="A728" s="381" t="str">
        <f>IF(C730=0,"","改良商品テーブル")</f>
        <v/>
      </c>
      <c r="B728" s="381" t="s">
        <v>1347</v>
      </c>
      <c r="C728" s="381" t="s">
        <v>1350</v>
      </c>
    </row>
    <row r="729" spans="1:4">
      <c r="A729" s="381" t="str">
        <f>IF(C730=0,"","改良商品テーブル")</f>
        <v/>
      </c>
      <c r="B729" s="381" t="s">
        <v>1348</v>
      </c>
      <c r="C729" s="381">
        <f>改良商品入力!D52</f>
        <v>0</v>
      </c>
    </row>
    <row r="730" spans="1:4">
      <c r="A730" s="381" t="str">
        <f>IF(C730=0,"","改良商品テーブル")</f>
        <v/>
      </c>
      <c r="B730" s="381" t="s">
        <v>1349</v>
      </c>
      <c r="C730" s="381">
        <f>改良商品入力!C52</f>
        <v>0</v>
      </c>
    </row>
    <row r="731" spans="1:4">
      <c r="A731" s="381" t="str">
        <f>IF(C737=0,"","改良商品テーブル")</f>
        <v/>
      </c>
      <c r="B731" s="381" t="s">
        <v>1284</v>
      </c>
      <c r="C731" s="381" t="str">
        <f>申請用入力!$R$12</f>
        <v/>
      </c>
      <c r="D731" s="381" t="s">
        <v>1186</v>
      </c>
    </row>
    <row r="732" spans="1:4">
      <c r="A732" s="381" t="str">
        <f>IF(C737=0,"","改良商品テーブル")</f>
        <v/>
      </c>
      <c r="B732" s="381" t="s">
        <v>1285</v>
      </c>
      <c r="C732" s="381">
        <f>選択!$A$2</f>
        <v>2025</v>
      </c>
    </row>
    <row r="733" spans="1:4">
      <c r="A733" s="381" t="str">
        <f>IF(C737=0,"","改良商品テーブル")</f>
        <v/>
      </c>
      <c r="B733" s="381" t="s">
        <v>1254</v>
      </c>
      <c r="C733" s="381" t="str">
        <f>選択!$A$1</f>
        <v>商品改良支援</v>
      </c>
    </row>
    <row r="734" spans="1:4">
      <c r="A734" s="381" t="str">
        <f>IF(C737=0,"","改良商品テーブル")</f>
        <v/>
      </c>
      <c r="B734" s="381" t="s">
        <v>1286</v>
      </c>
      <c r="C734" s="381" t="e">
        <f ca="1">$C$127</f>
        <v>#N/A</v>
      </c>
    </row>
    <row r="735" spans="1:4">
      <c r="A735" s="381" t="str">
        <f>IF(C737=0,"","改良商品テーブル")</f>
        <v/>
      </c>
      <c r="B735" s="381" t="s">
        <v>1347</v>
      </c>
      <c r="C735" s="381" t="s">
        <v>1350</v>
      </c>
    </row>
    <row r="736" spans="1:4">
      <c r="A736" s="381" t="str">
        <f>IF(C737=0,"","改良商品テーブル")</f>
        <v/>
      </c>
      <c r="B736" s="381" t="s">
        <v>1348</v>
      </c>
      <c r="C736" s="381">
        <f>改良商品入力!D53</f>
        <v>0</v>
      </c>
    </row>
    <row r="737" spans="1:4">
      <c r="A737" s="381" t="str">
        <f>IF(C737=0,"","改良商品テーブル")</f>
        <v/>
      </c>
      <c r="B737" s="381" t="s">
        <v>1349</v>
      </c>
      <c r="C737" s="381">
        <f>改良商品入力!C53</f>
        <v>0</v>
      </c>
    </row>
    <row r="738" spans="1:4">
      <c r="A738" s="381" t="str">
        <f>IF(C744=0,"","改良商品テーブル")</f>
        <v/>
      </c>
      <c r="B738" s="381" t="s">
        <v>1284</v>
      </c>
      <c r="C738" s="381" t="str">
        <f>申請用入力!$R$12</f>
        <v/>
      </c>
      <c r="D738" s="381" t="s">
        <v>1186</v>
      </c>
    </row>
    <row r="739" spans="1:4">
      <c r="A739" s="381" t="str">
        <f>IF(C744=0,"","改良商品テーブル")</f>
        <v/>
      </c>
      <c r="B739" s="381" t="s">
        <v>1285</v>
      </c>
      <c r="C739" s="381">
        <f>選択!$A$2</f>
        <v>2025</v>
      </c>
    </row>
    <row r="740" spans="1:4">
      <c r="A740" s="381" t="str">
        <f>IF(C744=0,"","改良商品テーブル")</f>
        <v/>
      </c>
      <c r="B740" s="381" t="s">
        <v>1254</v>
      </c>
      <c r="C740" s="381" t="str">
        <f>選択!$A$1</f>
        <v>商品改良支援</v>
      </c>
    </row>
    <row r="741" spans="1:4">
      <c r="A741" s="381" t="str">
        <f>IF(C744=0,"","改良商品テーブル")</f>
        <v/>
      </c>
      <c r="B741" s="381" t="s">
        <v>1286</v>
      </c>
      <c r="C741" s="381" t="e">
        <f ca="1">$C$127</f>
        <v>#N/A</v>
      </c>
    </row>
    <row r="742" spans="1:4">
      <c r="A742" s="381" t="str">
        <f>IF(C744=0,"","改良商品テーブル")</f>
        <v/>
      </c>
      <c r="B742" s="381" t="s">
        <v>1347</v>
      </c>
      <c r="C742" s="381" t="s">
        <v>1350</v>
      </c>
    </row>
    <row r="743" spans="1:4">
      <c r="A743" s="381" t="str">
        <f>IF(C744=0,"","改良商品テーブル")</f>
        <v/>
      </c>
      <c r="B743" s="381" t="s">
        <v>1348</v>
      </c>
      <c r="C743" s="381">
        <f>改良商品入力!D54</f>
        <v>0</v>
      </c>
    </row>
    <row r="744" spans="1:4">
      <c r="A744" s="381" t="str">
        <f>IF(C744=0,"","改良商品テーブル")</f>
        <v/>
      </c>
      <c r="B744" s="381" t="s">
        <v>1349</v>
      </c>
      <c r="C744" s="381">
        <f>改良商品入力!C54</f>
        <v>0</v>
      </c>
    </row>
    <row r="745" spans="1:4">
      <c r="A745" s="381" t="str">
        <f>IF(C751=0,"","改良商品テーブル")</f>
        <v/>
      </c>
      <c r="B745" s="381" t="s">
        <v>1284</v>
      </c>
      <c r="C745" s="381" t="str">
        <f>申請用入力!$R$12</f>
        <v/>
      </c>
      <c r="D745" s="381" t="s">
        <v>1186</v>
      </c>
    </row>
    <row r="746" spans="1:4">
      <c r="A746" s="381" t="str">
        <f>IF(C751=0,"","改良商品テーブル")</f>
        <v/>
      </c>
      <c r="B746" s="381" t="s">
        <v>1285</v>
      </c>
      <c r="C746" s="381">
        <f>選択!$A$2</f>
        <v>2025</v>
      </c>
    </row>
    <row r="747" spans="1:4">
      <c r="A747" s="381" t="str">
        <f>IF(C751=0,"","改良商品テーブル")</f>
        <v/>
      </c>
      <c r="B747" s="381" t="s">
        <v>1254</v>
      </c>
      <c r="C747" s="381" t="str">
        <f>選択!$A$1</f>
        <v>商品改良支援</v>
      </c>
    </row>
    <row r="748" spans="1:4">
      <c r="A748" s="381" t="str">
        <f>IF(C751=0,"","改良商品テーブル")</f>
        <v/>
      </c>
      <c r="B748" s="381" t="s">
        <v>1286</v>
      </c>
      <c r="C748" s="381" t="e">
        <f ca="1">$C$127</f>
        <v>#N/A</v>
      </c>
    </row>
    <row r="749" spans="1:4">
      <c r="A749" s="381" t="str">
        <f>IF(C751=0,"","改良商品テーブル")</f>
        <v/>
      </c>
      <c r="B749" s="381" t="s">
        <v>1347</v>
      </c>
      <c r="C749" s="381" t="s">
        <v>1350</v>
      </c>
    </row>
    <row r="750" spans="1:4">
      <c r="A750" s="381" t="str">
        <f>IF(C751=0,"","改良商品テーブル")</f>
        <v/>
      </c>
      <c r="B750" s="381" t="s">
        <v>1348</v>
      </c>
      <c r="C750" s="381">
        <f>改良商品入力!D55</f>
        <v>0</v>
      </c>
    </row>
    <row r="751" spans="1:4">
      <c r="A751" s="381" t="str">
        <f>IF(C751=0,"","改良商品テーブル")</f>
        <v/>
      </c>
      <c r="B751" s="381" t="s">
        <v>1349</v>
      </c>
      <c r="C751" s="381">
        <f>改良商品入力!C55</f>
        <v>0</v>
      </c>
    </row>
    <row r="752" spans="1:4">
      <c r="A752" s="381" t="str">
        <f>IF(C758=0,"","改良商品テーブル")</f>
        <v/>
      </c>
      <c r="B752" s="381" t="s">
        <v>1284</v>
      </c>
      <c r="C752" s="381" t="str">
        <f>申請用入力!$R$12</f>
        <v/>
      </c>
      <c r="D752" s="381" t="s">
        <v>1186</v>
      </c>
    </row>
    <row r="753" spans="1:4">
      <c r="A753" s="381" t="str">
        <f>IF(C758=0,"","改良商品テーブル")</f>
        <v/>
      </c>
      <c r="B753" s="381" t="s">
        <v>1285</v>
      </c>
      <c r="C753" s="381">
        <f>選択!$A$2</f>
        <v>2025</v>
      </c>
    </row>
    <row r="754" spans="1:4">
      <c r="A754" s="381" t="str">
        <f>IF(C758=0,"","改良商品テーブル")</f>
        <v/>
      </c>
      <c r="B754" s="381" t="s">
        <v>1254</v>
      </c>
      <c r="C754" s="381" t="str">
        <f>選択!$A$1</f>
        <v>商品改良支援</v>
      </c>
    </row>
    <row r="755" spans="1:4">
      <c r="A755" s="381" t="str">
        <f>IF(C758=0,"","改良商品テーブル")</f>
        <v/>
      </c>
      <c r="B755" s="381" t="s">
        <v>1286</v>
      </c>
      <c r="C755" s="381" t="e">
        <f ca="1">$C$127</f>
        <v>#N/A</v>
      </c>
    </row>
    <row r="756" spans="1:4">
      <c r="A756" s="381" t="str">
        <f>IF(C758=0,"","改良商品テーブル")</f>
        <v/>
      </c>
      <c r="B756" s="381" t="s">
        <v>1347</v>
      </c>
      <c r="C756" s="381" t="s">
        <v>1350</v>
      </c>
    </row>
    <row r="757" spans="1:4">
      <c r="A757" s="381" t="str">
        <f>IF(C758=0,"","改良商品テーブル")</f>
        <v/>
      </c>
      <c r="B757" s="381" t="s">
        <v>1348</v>
      </c>
      <c r="C757" s="381">
        <f>改良商品入力!D56</f>
        <v>0</v>
      </c>
    </row>
    <row r="758" spans="1:4">
      <c r="A758" s="381" t="str">
        <f>IF(C758=0,"","改良商品テーブル")</f>
        <v/>
      </c>
      <c r="B758" s="381" t="s">
        <v>1349</v>
      </c>
      <c r="C758" s="381">
        <f>改良商品入力!C56</f>
        <v>0</v>
      </c>
    </row>
    <row r="759" spans="1:4">
      <c r="A759" s="381" t="str">
        <f>IF(C765=0,"","改良商品テーブル")</f>
        <v/>
      </c>
      <c r="B759" s="381" t="s">
        <v>1284</v>
      </c>
      <c r="C759" s="381" t="str">
        <f>申請用入力!$R$12</f>
        <v/>
      </c>
      <c r="D759" s="381" t="s">
        <v>1186</v>
      </c>
    </row>
    <row r="760" spans="1:4">
      <c r="A760" s="381" t="str">
        <f>IF(C765=0,"","改良商品テーブル")</f>
        <v/>
      </c>
      <c r="B760" s="381" t="s">
        <v>1285</v>
      </c>
      <c r="C760" s="381">
        <f>選択!$A$2</f>
        <v>2025</v>
      </c>
    </row>
    <row r="761" spans="1:4">
      <c r="A761" s="381" t="str">
        <f>IF(C765=0,"","改良商品テーブル")</f>
        <v/>
      </c>
      <c r="B761" s="381" t="s">
        <v>1254</v>
      </c>
      <c r="C761" s="381" t="str">
        <f>選択!$A$1</f>
        <v>商品改良支援</v>
      </c>
    </row>
    <row r="762" spans="1:4">
      <c r="A762" s="381" t="str">
        <f>IF(C765=0,"","改良商品テーブル")</f>
        <v/>
      </c>
      <c r="B762" s="381" t="s">
        <v>1286</v>
      </c>
      <c r="C762" s="381" t="e">
        <f ca="1">$C$127</f>
        <v>#N/A</v>
      </c>
    </row>
    <row r="763" spans="1:4">
      <c r="A763" s="381" t="str">
        <f>IF(C765=0,"","改良商品テーブル")</f>
        <v/>
      </c>
      <c r="B763" s="381" t="s">
        <v>1347</v>
      </c>
      <c r="C763" s="381" t="s">
        <v>1350</v>
      </c>
    </row>
    <row r="764" spans="1:4">
      <c r="A764" s="381" t="str">
        <f>IF(C765=0,"","改良商品テーブル")</f>
        <v/>
      </c>
      <c r="B764" s="381" t="s">
        <v>1348</v>
      </c>
      <c r="C764" s="381">
        <f>改良商品入力!D57</f>
        <v>0</v>
      </c>
    </row>
    <row r="765" spans="1:4">
      <c r="A765" s="381" t="str">
        <f>IF(C765=0,"","改良商品テーブル")</f>
        <v/>
      </c>
      <c r="B765" s="381" t="s">
        <v>1349</v>
      </c>
      <c r="C765" s="381">
        <f>改良商品入力!C57</f>
        <v>0</v>
      </c>
    </row>
    <row r="766" spans="1:4">
      <c r="A766" s="381" t="str">
        <f>IF(C772=0,"","改良商品テーブル")</f>
        <v/>
      </c>
      <c r="B766" s="381" t="s">
        <v>1284</v>
      </c>
      <c r="C766" s="381" t="str">
        <f>申請用入力!$R$12</f>
        <v/>
      </c>
      <c r="D766" s="381" t="s">
        <v>1186</v>
      </c>
    </row>
    <row r="767" spans="1:4">
      <c r="A767" s="381" t="str">
        <f>IF(C772=0,"","改良商品テーブル")</f>
        <v/>
      </c>
      <c r="B767" s="381" t="s">
        <v>1285</v>
      </c>
      <c r="C767" s="381">
        <f>選択!$A$2</f>
        <v>2025</v>
      </c>
    </row>
    <row r="768" spans="1:4">
      <c r="A768" s="381" t="str">
        <f>IF(C772=0,"","改良商品テーブル")</f>
        <v/>
      </c>
      <c r="B768" s="381" t="s">
        <v>1254</v>
      </c>
      <c r="C768" s="381" t="str">
        <f>選択!$A$1</f>
        <v>商品改良支援</v>
      </c>
    </row>
    <row r="769" spans="1:4">
      <c r="A769" s="381" t="str">
        <f>IF(C772=0,"","改良商品テーブル")</f>
        <v/>
      </c>
      <c r="B769" s="381" t="s">
        <v>1286</v>
      </c>
      <c r="C769" s="381" t="e">
        <f ca="1">$C$127</f>
        <v>#N/A</v>
      </c>
    </row>
    <row r="770" spans="1:4">
      <c r="A770" s="381" t="str">
        <f>IF(C772=0,"","改良商品テーブル")</f>
        <v/>
      </c>
      <c r="B770" s="381" t="s">
        <v>1347</v>
      </c>
      <c r="C770" s="381" t="s">
        <v>1350</v>
      </c>
    </row>
    <row r="771" spans="1:4">
      <c r="A771" s="381" t="str">
        <f>IF(C772=0,"","改良商品テーブル")</f>
        <v/>
      </c>
      <c r="B771" s="381" t="s">
        <v>1348</v>
      </c>
      <c r="C771" s="381">
        <f>改良商品入力!D58</f>
        <v>0</v>
      </c>
    </row>
    <row r="772" spans="1:4">
      <c r="A772" s="381" t="str">
        <f>IF(C772=0,"","改良商品テーブル")</f>
        <v/>
      </c>
      <c r="B772" s="381" t="s">
        <v>1349</v>
      </c>
      <c r="C772" s="381">
        <f>改良商品入力!C58</f>
        <v>0</v>
      </c>
    </row>
    <row r="773" spans="1:4">
      <c r="A773" s="381" t="str">
        <f>IF(C779=0,"","改良商品テーブル")</f>
        <v/>
      </c>
      <c r="B773" s="381" t="s">
        <v>1284</v>
      </c>
      <c r="C773" s="381" t="str">
        <f>申請用入力!$R$12</f>
        <v/>
      </c>
      <c r="D773" s="381" t="s">
        <v>1186</v>
      </c>
    </row>
    <row r="774" spans="1:4">
      <c r="A774" s="381" t="str">
        <f>IF(C779=0,"","改良商品テーブル")</f>
        <v/>
      </c>
      <c r="B774" s="381" t="s">
        <v>1285</v>
      </c>
      <c r="C774" s="381">
        <f>選択!$A$2</f>
        <v>2025</v>
      </c>
    </row>
    <row r="775" spans="1:4">
      <c r="A775" s="381" t="str">
        <f>IF(C779=0,"","改良商品テーブル")</f>
        <v/>
      </c>
      <c r="B775" s="381" t="s">
        <v>1254</v>
      </c>
      <c r="C775" s="381" t="str">
        <f>選択!$A$1</f>
        <v>商品改良支援</v>
      </c>
    </row>
    <row r="776" spans="1:4">
      <c r="A776" s="381" t="str">
        <f>IF(C779=0,"","改良商品テーブル")</f>
        <v/>
      </c>
      <c r="B776" s="381" t="s">
        <v>1286</v>
      </c>
      <c r="C776" s="381" t="e">
        <f ca="1">$C$127</f>
        <v>#N/A</v>
      </c>
    </row>
    <row r="777" spans="1:4">
      <c r="A777" s="381" t="str">
        <f>IF(C779=0,"","改良商品テーブル")</f>
        <v/>
      </c>
      <c r="B777" s="381" t="s">
        <v>1347</v>
      </c>
      <c r="C777" s="381" t="s">
        <v>1350</v>
      </c>
    </row>
    <row r="778" spans="1:4">
      <c r="A778" s="381" t="str">
        <f>IF(C779=0,"","改良商品テーブル")</f>
        <v/>
      </c>
      <c r="B778" s="381" t="s">
        <v>1348</v>
      </c>
      <c r="C778" s="381">
        <f>改良商品入力!D59</f>
        <v>0</v>
      </c>
    </row>
    <row r="779" spans="1:4">
      <c r="A779" s="381" t="str">
        <f>IF(C779=0,"","改良商品テーブル")</f>
        <v/>
      </c>
      <c r="B779" s="381" t="s">
        <v>1349</v>
      </c>
      <c r="C779" s="381">
        <f>改良商品入力!C59</f>
        <v>0</v>
      </c>
    </row>
    <row r="780" spans="1:4">
      <c r="A780" s="381" t="str">
        <f>IF(C786=0,"","改良商品テーブル")</f>
        <v/>
      </c>
      <c r="B780" s="381" t="s">
        <v>1284</v>
      </c>
      <c r="C780" s="381" t="str">
        <f>申請用入力!$R$12</f>
        <v/>
      </c>
      <c r="D780" s="381" t="s">
        <v>1186</v>
      </c>
    </row>
    <row r="781" spans="1:4">
      <c r="A781" s="381" t="str">
        <f>IF(C786=0,"","改良商品テーブル")</f>
        <v/>
      </c>
      <c r="B781" s="381" t="s">
        <v>1285</v>
      </c>
      <c r="C781" s="381">
        <f>選択!$A$2</f>
        <v>2025</v>
      </c>
    </row>
    <row r="782" spans="1:4">
      <c r="A782" s="381" t="str">
        <f>IF(C786=0,"","改良商品テーブル")</f>
        <v/>
      </c>
      <c r="B782" s="381" t="s">
        <v>1254</v>
      </c>
      <c r="C782" s="381" t="str">
        <f>選択!$A$1</f>
        <v>商品改良支援</v>
      </c>
    </row>
    <row r="783" spans="1:4">
      <c r="A783" s="381" t="str">
        <f>IF(C786=0,"","改良商品テーブル")</f>
        <v/>
      </c>
      <c r="B783" s="381" t="s">
        <v>1286</v>
      </c>
      <c r="C783" s="381" t="e">
        <f ca="1">$C$127</f>
        <v>#N/A</v>
      </c>
    </row>
    <row r="784" spans="1:4">
      <c r="A784" s="381" t="str">
        <f>IF(C786=0,"","改良商品テーブル")</f>
        <v/>
      </c>
      <c r="B784" s="381" t="s">
        <v>1347</v>
      </c>
      <c r="C784" s="381" t="s">
        <v>1350</v>
      </c>
    </row>
    <row r="785" spans="1:4">
      <c r="A785" s="381" t="str">
        <f>IF(C786=0,"","改良商品テーブル")</f>
        <v/>
      </c>
      <c r="B785" s="381" t="s">
        <v>1348</v>
      </c>
      <c r="C785" s="381">
        <f>改良商品入力!D60</f>
        <v>0</v>
      </c>
    </row>
    <row r="786" spans="1:4">
      <c r="A786" s="381" t="str">
        <f>IF(C786=0,"","改良商品テーブル")</f>
        <v/>
      </c>
      <c r="B786" s="381" t="s">
        <v>1349</v>
      </c>
      <c r="C786" s="381">
        <f>改良商品入力!C60</f>
        <v>0</v>
      </c>
    </row>
    <row r="787" spans="1:4">
      <c r="A787" s="381" t="str">
        <f>IF(C793=0,"","改良商品テーブル")</f>
        <v/>
      </c>
      <c r="B787" s="381" t="s">
        <v>1284</v>
      </c>
      <c r="C787" s="381" t="str">
        <f>申請用入力!$R$12</f>
        <v/>
      </c>
      <c r="D787" s="381" t="s">
        <v>1186</v>
      </c>
    </row>
    <row r="788" spans="1:4">
      <c r="A788" s="381" t="str">
        <f>IF(C793=0,"","改良商品テーブル")</f>
        <v/>
      </c>
      <c r="B788" s="381" t="s">
        <v>1285</v>
      </c>
      <c r="C788" s="381">
        <f>選択!$A$2</f>
        <v>2025</v>
      </c>
    </row>
    <row r="789" spans="1:4">
      <c r="A789" s="381" t="str">
        <f>IF(C793=0,"","改良商品テーブル")</f>
        <v/>
      </c>
      <c r="B789" s="381" t="s">
        <v>1254</v>
      </c>
      <c r="C789" s="381" t="str">
        <f>選択!$A$1</f>
        <v>商品改良支援</v>
      </c>
    </row>
    <row r="790" spans="1:4">
      <c r="A790" s="381" t="str">
        <f>IF(C793=0,"","改良商品テーブル")</f>
        <v/>
      </c>
      <c r="B790" s="381" t="s">
        <v>1286</v>
      </c>
      <c r="C790" s="381" t="e">
        <f ca="1">$C$127</f>
        <v>#N/A</v>
      </c>
    </row>
    <row r="791" spans="1:4">
      <c r="A791" s="381" t="str">
        <f>IF(C793=0,"","改良商品テーブル")</f>
        <v/>
      </c>
      <c r="B791" s="381" t="s">
        <v>1347</v>
      </c>
      <c r="C791" s="381" t="s">
        <v>1350</v>
      </c>
    </row>
    <row r="792" spans="1:4">
      <c r="A792" s="381" t="str">
        <f>IF(C793=0,"","改良商品テーブル")</f>
        <v/>
      </c>
      <c r="B792" s="381" t="s">
        <v>1348</v>
      </c>
      <c r="C792" s="381">
        <f>改良商品入力!D61</f>
        <v>0</v>
      </c>
    </row>
    <row r="793" spans="1:4">
      <c r="A793" s="381" t="str">
        <f>IF(C793=0,"","改良商品テーブル")</f>
        <v/>
      </c>
      <c r="B793" s="381" t="s">
        <v>1349</v>
      </c>
      <c r="C793" s="381">
        <f>改良商品入力!C61</f>
        <v>0</v>
      </c>
    </row>
    <row r="794" spans="1:4">
      <c r="A794" s="381" t="str">
        <f>IF(C800=0,"","改良商品テーブル")</f>
        <v/>
      </c>
      <c r="B794" s="381" t="s">
        <v>1284</v>
      </c>
      <c r="C794" s="381" t="str">
        <f>申請用入力!$R$12</f>
        <v/>
      </c>
      <c r="D794" s="381" t="s">
        <v>1186</v>
      </c>
    </row>
    <row r="795" spans="1:4">
      <c r="A795" s="381" t="str">
        <f>IF(C800=0,"","改良商品テーブル")</f>
        <v/>
      </c>
      <c r="B795" s="381" t="s">
        <v>1285</v>
      </c>
      <c r="C795" s="381">
        <f>選択!$A$2</f>
        <v>2025</v>
      </c>
    </row>
    <row r="796" spans="1:4">
      <c r="A796" s="381" t="str">
        <f>IF(C800=0,"","改良商品テーブル")</f>
        <v/>
      </c>
      <c r="B796" s="381" t="s">
        <v>1254</v>
      </c>
      <c r="C796" s="381" t="str">
        <f>選択!$A$1</f>
        <v>商品改良支援</v>
      </c>
    </row>
    <row r="797" spans="1:4">
      <c r="A797" s="381" t="str">
        <f>IF(C800=0,"","改良商品テーブル")</f>
        <v/>
      </c>
      <c r="B797" s="381" t="s">
        <v>1286</v>
      </c>
      <c r="C797" s="381" t="e">
        <f ca="1">$C$127</f>
        <v>#N/A</v>
      </c>
    </row>
    <row r="798" spans="1:4">
      <c r="A798" s="381" t="str">
        <f>IF(C800=0,"","改良商品テーブル")</f>
        <v/>
      </c>
      <c r="B798" s="381" t="s">
        <v>1347</v>
      </c>
      <c r="C798" s="381" t="s">
        <v>1350</v>
      </c>
    </row>
    <row r="799" spans="1:4">
      <c r="A799" s="381" t="str">
        <f>IF(C800=0,"","改良商品テーブル")</f>
        <v/>
      </c>
      <c r="B799" s="381" t="s">
        <v>1348</v>
      </c>
      <c r="C799" s="381">
        <f>改良商品入力!D62</f>
        <v>0</v>
      </c>
    </row>
    <row r="800" spans="1:4">
      <c r="A800" s="381" t="str">
        <f>IF(C800=0,"","改良商品テーブル")</f>
        <v/>
      </c>
      <c r="B800" s="381" t="s">
        <v>1349</v>
      </c>
      <c r="C800" s="381">
        <f>改良商品入力!C62</f>
        <v>0</v>
      </c>
    </row>
    <row r="801" spans="1:4">
      <c r="A801" s="381" t="str">
        <f>IF(C807=0,"","改良商品テーブル")</f>
        <v/>
      </c>
      <c r="B801" s="381" t="s">
        <v>1284</v>
      </c>
      <c r="C801" s="381" t="str">
        <f>申請用入力!$R$12</f>
        <v/>
      </c>
      <c r="D801" s="381" t="s">
        <v>1186</v>
      </c>
    </row>
    <row r="802" spans="1:4">
      <c r="A802" s="381" t="str">
        <f>IF(C807=0,"","改良商品テーブル")</f>
        <v/>
      </c>
      <c r="B802" s="381" t="s">
        <v>1285</v>
      </c>
      <c r="C802" s="381">
        <f>選択!$A$2</f>
        <v>2025</v>
      </c>
    </row>
    <row r="803" spans="1:4">
      <c r="A803" s="381" t="str">
        <f>IF(C807=0,"","改良商品テーブル")</f>
        <v/>
      </c>
      <c r="B803" s="381" t="s">
        <v>1254</v>
      </c>
      <c r="C803" s="381" t="str">
        <f>選択!$A$1</f>
        <v>商品改良支援</v>
      </c>
    </row>
    <row r="804" spans="1:4">
      <c r="A804" s="381" t="str">
        <f>IF(C807=0,"","改良商品テーブル")</f>
        <v/>
      </c>
      <c r="B804" s="381" t="s">
        <v>1286</v>
      </c>
      <c r="C804" s="381" t="e">
        <f ca="1">$C$127</f>
        <v>#N/A</v>
      </c>
    </row>
    <row r="805" spans="1:4">
      <c r="A805" s="381" t="str">
        <f>IF(C807=0,"","改良商品テーブル")</f>
        <v/>
      </c>
      <c r="B805" s="381" t="s">
        <v>1347</v>
      </c>
      <c r="C805" s="381" t="s">
        <v>1350</v>
      </c>
    </row>
    <row r="806" spans="1:4">
      <c r="A806" s="381" t="str">
        <f>IF(C807=0,"","改良商品テーブル")</f>
        <v/>
      </c>
      <c r="B806" s="381" t="s">
        <v>1348</v>
      </c>
      <c r="C806" s="381">
        <f>改良商品入力!D63</f>
        <v>0</v>
      </c>
    </row>
    <row r="807" spans="1:4">
      <c r="A807" s="381" t="str">
        <f>IF(C807=0,"","改良商品テーブル")</f>
        <v/>
      </c>
      <c r="B807" s="381" t="s">
        <v>1349</v>
      </c>
      <c r="C807" s="381">
        <f>改良商品入力!C63</f>
        <v>0</v>
      </c>
    </row>
    <row r="808" spans="1:4">
      <c r="A808" s="381" t="str">
        <f>IF(C814=0,"","改良商品テーブル")</f>
        <v/>
      </c>
      <c r="B808" s="381" t="s">
        <v>1284</v>
      </c>
      <c r="C808" s="381" t="str">
        <f>申請用入力!$R$12</f>
        <v/>
      </c>
      <c r="D808" s="381" t="s">
        <v>1186</v>
      </c>
    </row>
    <row r="809" spans="1:4">
      <c r="A809" s="381" t="str">
        <f>IF(C814=0,"","改良商品テーブル")</f>
        <v/>
      </c>
      <c r="B809" s="381" t="s">
        <v>1285</v>
      </c>
      <c r="C809" s="381">
        <f>選択!$A$2</f>
        <v>2025</v>
      </c>
    </row>
    <row r="810" spans="1:4">
      <c r="A810" s="381" t="str">
        <f>IF(C814=0,"","改良商品テーブル")</f>
        <v/>
      </c>
      <c r="B810" s="381" t="s">
        <v>1254</v>
      </c>
      <c r="C810" s="381" t="str">
        <f>選択!$A$1</f>
        <v>商品改良支援</v>
      </c>
    </row>
    <row r="811" spans="1:4">
      <c r="A811" s="381" t="str">
        <f>IF(C814=0,"","改良商品テーブル")</f>
        <v/>
      </c>
      <c r="B811" s="381" t="s">
        <v>1286</v>
      </c>
      <c r="C811" s="381" t="e">
        <f ca="1">$C$127</f>
        <v>#N/A</v>
      </c>
    </row>
    <row r="812" spans="1:4">
      <c r="A812" s="381" t="str">
        <f>IF(C814=0,"","改良商品テーブル")</f>
        <v/>
      </c>
      <c r="B812" s="381" t="s">
        <v>1347</v>
      </c>
      <c r="C812" s="381" t="s">
        <v>1350</v>
      </c>
    </row>
    <row r="813" spans="1:4">
      <c r="A813" s="381" t="str">
        <f>IF(C814=0,"","改良商品テーブル")</f>
        <v/>
      </c>
      <c r="B813" s="381" t="s">
        <v>1348</v>
      </c>
      <c r="C813" s="381">
        <f>改良商品入力!D64</f>
        <v>0</v>
      </c>
    </row>
    <row r="814" spans="1:4">
      <c r="A814" s="381" t="str">
        <f>IF(C814=0,"","改良商品テーブル")</f>
        <v/>
      </c>
      <c r="B814" s="381" t="s">
        <v>1349</v>
      </c>
      <c r="C814" s="381">
        <f>改良商品入力!C64</f>
        <v>0</v>
      </c>
    </row>
    <row r="815" spans="1:4">
      <c r="A815" s="381" t="str">
        <f>IF(C821=0,"","改良商品テーブル")</f>
        <v/>
      </c>
      <c r="B815" s="381" t="s">
        <v>1284</v>
      </c>
      <c r="C815" s="381" t="str">
        <f>申請用入力!$R$12</f>
        <v/>
      </c>
      <c r="D815" s="381" t="s">
        <v>1186</v>
      </c>
    </row>
    <row r="816" spans="1:4">
      <c r="A816" s="381" t="str">
        <f>IF(C821=0,"","改良商品テーブル")</f>
        <v/>
      </c>
      <c r="B816" s="381" t="s">
        <v>1285</v>
      </c>
      <c r="C816" s="381">
        <f>選択!$A$2</f>
        <v>2025</v>
      </c>
    </row>
    <row r="817" spans="1:4">
      <c r="A817" s="381" t="str">
        <f>IF(C821=0,"","改良商品テーブル")</f>
        <v/>
      </c>
      <c r="B817" s="381" t="s">
        <v>1254</v>
      </c>
      <c r="C817" s="381" t="str">
        <f>選択!$A$1</f>
        <v>商品改良支援</v>
      </c>
    </row>
    <row r="818" spans="1:4">
      <c r="A818" s="381" t="str">
        <f>IF(C821=0,"","改良商品テーブル")</f>
        <v/>
      </c>
      <c r="B818" s="381" t="s">
        <v>1286</v>
      </c>
      <c r="C818" s="381" t="e">
        <f ca="1">$C$127</f>
        <v>#N/A</v>
      </c>
    </row>
    <row r="819" spans="1:4">
      <c r="A819" s="381" t="str">
        <f>IF(C821=0,"","改良商品テーブル")</f>
        <v/>
      </c>
      <c r="B819" s="381" t="s">
        <v>1347</v>
      </c>
      <c r="C819" s="381" t="s">
        <v>1350</v>
      </c>
    </row>
    <row r="820" spans="1:4">
      <c r="A820" s="381" t="str">
        <f>IF(C821=0,"","改良商品テーブル")</f>
        <v/>
      </c>
      <c r="B820" s="381" t="s">
        <v>1348</v>
      </c>
      <c r="C820" s="381">
        <f>改良商品入力!D65</f>
        <v>0</v>
      </c>
    </row>
    <row r="821" spans="1:4">
      <c r="A821" s="381" t="str">
        <f>IF(C821=0,"","改良商品テーブル")</f>
        <v/>
      </c>
      <c r="B821" s="381" t="s">
        <v>1349</v>
      </c>
      <c r="C821" s="381">
        <f>改良商品入力!C65</f>
        <v>0</v>
      </c>
    </row>
    <row r="822" spans="1:4">
      <c r="A822" s="381" t="str">
        <f>IF(C828=0,"","改良商品テーブル")</f>
        <v/>
      </c>
      <c r="B822" s="381" t="s">
        <v>1284</v>
      </c>
      <c r="C822" s="381" t="str">
        <f>申請用入力!$R$12</f>
        <v/>
      </c>
      <c r="D822" s="381" t="s">
        <v>1186</v>
      </c>
    </row>
    <row r="823" spans="1:4">
      <c r="A823" s="381" t="str">
        <f>IF(C828=0,"","改良商品テーブル")</f>
        <v/>
      </c>
      <c r="B823" s="381" t="s">
        <v>1285</v>
      </c>
      <c r="C823" s="381">
        <f>選択!$A$2</f>
        <v>2025</v>
      </c>
    </row>
    <row r="824" spans="1:4">
      <c r="A824" s="381" t="str">
        <f>IF(C828=0,"","改良商品テーブル")</f>
        <v/>
      </c>
      <c r="B824" s="381" t="s">
        <v>1254</v>
      </c>
      <c r="C824" s="381" t="str">
        <f>選択!$A$1</f>
        <v>商品改良支援</v>
      </c>
    </row>
    <row r="825" spans="1:4">
      <c r="A825" s="381" t="str">
        <f>IF(C828=0,"","改良商品テーブル")</f>
        <v/>
      </c>
      <c r="B825" s="381" t="s">
        <v>1286</v>
      </c>
      <c r="C825" s="381" t="e">
        <f ca="1">$C$127</f>
        <v>#N/A</v>
      </c>
    </row>
    <row r="826" spans="1:4">
      <c r="A826" s="381" t="str">
        <f>IF(C828=0,"","改良商品テーブル")</f>
        <v/>
      </c>
      <c r="B826" s="381" t="s">
        <v>1347</v>
      </c>
      <c r="C826" s="381" t="s">
        <v>1350</v>
      </c>
    </row>
    <row r="827" spans="1:4">
      <c r="A827" s="381" t="str">
        <f>IF(C828=0,"","改良商品テーブル")</f>
        <v/>
      </c>
      <c r="B827" s="381" t="s">
        <v>1348</v>
      </c>
      <c r="C827" s="381">
        <f>改良商品入力!D66</f>
        <v>0</v>
      </c>
    </row>
    <row r="828" spans="1:4">
      <c r="A828" s="381" t="str">
        <f>IF(C828=0,"","改良商品テーブル")</f>
        <v/>
      </c>
      <c r="B828" s="381" t="s">
        <v>1349</v>
      </c>
      <c r="C828" s="381">
        <f>改良商品入力!C66</f>
        <v>0</v>
      </c>
    </row>
    <row r="829" spans="1:4">
      <c r="A829" s="381" t="str">
        <f>IF(C835=0,"","改良商品テーブル")</f>
        <v/>
      </c>
      <c r="B829" s="381" t="s">
        <v>1284</v>
      </c>
      <c r="C829" s="381" t="str">
        <f>申請用入力!$R$12</f>
        <v/>
      </c>
      <c r="D829" s="381" t="s">
        <v>1186</v>
      </c>
    </row>
    <row r="830" spans="1:4">
      <c r="A830" s="381" t="str">
        <f>IF(C835=0,"","改良商品テーブル")</f>
        <v/>
      </c>
      <c r="B830" s="381" t="s">
        <v>1285</v>
      </c>
      <c r="C830" s="381">
        <f>選択!$A$2</f>
        <v>2025</v>
      </c>
    </row>
    <row r="831" spans="1:4">
      <c r="A831" s="381" t="str">
        <f>IF(C835=0,"","改良商品テーブル")</f>
        <v/>
      </c>
      <c r="B831" s="381" t="s">
        <v>1254</v>
      </c>
      <c r="C831" s="381" t="str">
        <f>選択!$A$1</f>
        <v>商品改良支援</v>
      </c>
    </row>
    <row r="832" spans="1:4">
      <c r="A832" s="381" t="str">
        <f>IF(C835=0,"","改良商品テーブル")</f>
        <v/>
      </c>
      <c r="B832" s="381" t="s">
        <v>1286</v>
      </c>
      <c r="C832" s="381" t="e">
        <f ca="1">$C$127</f>
        <v>#N/A</v>
      </c>
    </row>
    <row r="833" spans="1:4">
      <c r="A833" s="381" t="str">
        <f>IF(C835=0,"","改良商品テーブル")</f>
        <v/>
      </c>
      <c r="B833" s="381" t="s">
        <v>1347</v>
      </c>
      <c r="C833" s="381" t="s">
        <v>1350</v>
      </c>
    </row>
    <row r="834" spans="1:4">
      <c r="A834" s="381" t="str">
        <f>IF(C835=0,"","改良商品テーブル")</f>
        <v/>
      </c>
      <c r="B834" s="381" t="s">
        <v>1348</v>
      </c>
      <c r="C834" s="381">
        <f>改良商品入力!D67</f>
        <v>0</v>
      </c>
    </row>
    <row r="835" spans="1:4">
      <c r="A835" s="381" t="str">
        <f>IF(C835=0,"","改良商品テーブル")</f>
        <v/>
      </c>
      <c r="B835" s="381" t="s">
        <v>1349</v>
      </c>
      <c r="C835" s="381">
        <f>改良商品入力!C67</f>
        <v>0</v>
      </c>
    </row>
    <row r="836" spans="1:4">
      <c r="A836" s="381" t="str">
        <f>IF(C842=0,"","改良商品テーブル")</f>
        <v/>
      </c>
      <c r="B836" s="381" t="s">
        <v>1284</v>
      </c>
      <c r="C836" s="381" t="str">
        <f>申請用入力!$R$12</f>
        <v/>
      </c>
      <c r="D836" s="381" t="s">
        <v>1186</v>
      </c>
    </row>
    <row r="837" spans="1:4">
      <c r="A837" s="381" t="str">
        <f>IF(C842=0,"","改良商品テーブル")</f>
        <v/>
      </c>
      <c r="B837" s="381" t="s">
        <v>1285</v>
      </c>
      <c r="C837" s="381">
        <f>選択!$A$2</f>
        <v>2025</v>
      </c>
    </row>
    <row r="838" spans="1:4">
      <c r="A838" s="381" t="str">
        <f>IF(C842=0,"","改良商品テーブル")</f>
        <v/>
      </c>
      <c r="B838" s="381" t="s">
        <v>1254</v>
      </c>
      <c r="C838" s="381" t="str">
        <f>選択!$A$1</f>
        <v>商品改良支援</v>
      </c>
    </row>
    <row r="839" spans="1:4">
      <c r="A839" s="381" t="str">
        <f>IF(C842=0,"","改良商品テーブル")</f>
        <v/>
      </c>
      <c r="B839" s="381" t="s">
        <v>1286</v>
      </c>
      <c r="C839" s="381" t="e">
        <f ca="1">$C$127</f>
        <v>#N/A</v>
      </c>
    </row>
    <row r="840" spans="1:4">
      <c r="A840" s="381" t="str">
        <f>IF(C842=0,"","改良商品テーブル")</f>
        <v/>
      </c>
      <c r="B840" s="381" t="s">
        <v>1347</v>
      </c>
      <c r="C840" s="381" t="s">
        <v>1350</v>
      </c>
    </row>
    <row r="841" spans="1:4">
      <c r="A841" s="381" t="str">
        <f>IF(C842=0,"","改良商品テーブル")</f>
        <v/>
      </c>
      <c r="B841" s="381" t="s">
        <v>1348</v>
      </c>
      <c r="C841" s="381">
        <f>改良商品入力!D68</f>
        <v>0</v>
      </c>
    </row>
    <row r="842" spans="1:4">
      <c r="A842" s="381" t="str">
        <f>IF(C842=0,"","改良商品テーブル")</f>
        <v/>
      </c>
      <c r="B842" s="381" t="s">
        <v>1349</v>
      </c>
      <c r="C842" s="381">
        <f>改良商品入力!C68</f>
        <v>0</v>
      </c>
    </row>
    <row r="843" spans="1:4">
      <c r="A843" s="381" t="str">
        <f>IF(C849=0,"","改良商品テーブル")</f>
        <v/>
      </c>
      <c r="B843" s="381" t="s">
        <v>1284</v>
      </c>
      <c r="C843" s="381" t="str">
        <f>申請用入力!$R$12</f>
        <v/>
      </c>
      <c r="D843" s="381" t="s">
        <v>1186</v>
      </c>
    </row>
    <row r="844" spans="1:4">
      <c r="A844" s="381" t="str">
        <f>IF(C849=0,"","改良商品テーブル")</f>
        <v/>
      </c>
      <c r="B844" s="381" t="s">
        <v>1285</v>
      </c>
      <c r="C844" s="381">
        <f>選択!$A$2</f>
        <v>2025</v>
      </c>
    </row>
    <row r="845" spans="1:4">
      <c r="A845" s="381" t="str">
        <f>IF(C849=0,"","改良商品テーブル")</f>
        <v/>
      </c>
      <c r="B845" s="381" t="s">
        <v>1254</v>
      </c>
      <c r="C845" s="381" t="str">
        <f>選択!$A$1</f>
        <v>商品改良支援</v>
      </c>
    </row>
    <row r="846" spans="1:4">
      <c r="A846" s="381" t="str">
        <f>IF(C849=0,"","改良商品テーブル")</f>
        <v/>
      </c>
      <c r="B846" s="381" t="s">
        <v>1286</v>
      </c>
      <c r="C846" s="381" t="e">
        <f ca="1">$C$127</f>
        <v>#N/A</v>
      </c>
    </row>
    <row r="847" spans="1:4">
      <c r="A847" s="381" t="str">
        <f>IF(C849=0,"","改良商品テーブル")</f>
        <v/>
      </c>
      <c r="B847" s="381" t="s">
        <v>1347</v>
      </c>
      <c r="C847" s="381" t="s">
        <v>1350</v>
      </c>
    </row>
    <row r="848" spans="1:4">
      <c r="A848" s="381" t="str">
        <f>IF(C849=0,"","改良商品テーブル")</f>
        <v/>
      </c>
      <c r="B848" s="381" t="s">
        <v>1348</v>
      </c>
      <c r="C848" s="381">
        <f>改良商品入力!D69</f>
        <v>0</v>
      </c>
    </row>
    <row r="849" spans="1:4">
      <c r="A849" s="381" t="str">
        <f>IF(C849=0,"","改良商品テーブル")</f>
        <v/>
      </c>
      <c r="B849" s="381" t="s">
        <v>1349</v>
      </c>
      <c r="C849" s="381">
        <f>改良商品入力!C69</f>
        <v>0</v>
      </c>
    </row>
    <row r="850" spans="1:4">
      <c r="A850" s="381" t="str">
        <f>IF(C856=0,"","改良商品テーブル")</f>
        <v/>
      </c>
      <c r="B850" s="381" t="s">
        <v>1284</v>
      </c>
      <c r="C850" s="381" t="str">
        <f>申請用入力!$R$12</f>
        <v/>
      </c>
      <c r="D850" s="381" t="s">
        <v>1186</v>
      </c>
    </row>
    <row r="851" spans="1:4">
      <c r="A851" s="381" t="str">
        <f>IF(C856=0,"","改良商品テーブル")</f>
        <v/>
      </c>
      <c r="B851" s="381" t="s">
        <v>1285</v>
      </c>
      <c r="C851" s="381">
        <f>選択!$A$2</f>
        <v>2025</v>
      </c>
    </row>
    <row r="852" spans="1:4">
      <c r="A852" s="381" t="str">
        <f>IF(C856=0,"","改良商品テーブル")</f>
        <v/>
      </c>
      <c r="B852" s="381" t="s">
        <v>1254</v>
      </c>
      <c r="C852" s="381" t="str">
        <f>選択!$A$1</f>
        <v>商品改良支援</v>
      </c>
    </row>
    <row r="853" spans="1:4">
      <c r="A853" s="381" t="str">
        <f>IF(C856=0,"","改良商品テーブル")</f>
        <v/>
      </c>
      <c r="B853" s="381" t="s">
        <v>1286</v>
      </c>
      <c r="C853" s="381" t="e">
        <f ca="1">$C$127</f>
        <v>#N/A</v>
      </c>
    </row>
    <row r="854" spans="1:4">
      <c r="A854" s="381" t="str">
        <f>IF(C856=0,"","改良商品テーブル")</f>
        <v/>
      </c>
      <c r="B854" s="381" t="s">
        <v>1347</v>
      </c>
      <c r="C854" s="381" t="s">
        <v>1350</v>
      </c>
    </row>
    <row r="855" spans="1:4">
      <c r="A855" s="381" t="str">
        <f>IF(C856=0,"","改良商品テーブル")</f>
        <v/>
      </c>
      <c r="B855" s="381" t="s">
        <v>1348</v>
      </c>
      <c r="C855" s="381">
        <f>改良商品入力!D70</f>
        <v>0</v>
      </c>
    </row>
    <row r="856" spans="1:4">
      <c r="A856" s="381" t="str">
        <f>IF(C856=0,"","改良商品テーブル")</f>
        <v/>
      </c>
      <c r="B856" s="381" t="s">
        <v>1349</v>
      </c>
      <c r="C856" s="381">
        <f>改良商品入力!C70</f>
        <v>0</v>
      </c>
    </row>
    <row r="857" spans="1:4">
      <c r="A857" s="381" t="str">
        <f>IF(C863=0,"","改良商品テーブル")</f>
        <v/>
      </c>
      <c r="B857" s="381" t="s">
        <v>1284</v>
      </c>
      <c r="C857" s="381" t="str">
        <f>申請用入力!$R$12</f>
        <v/>
      </c>
      <c r="D857" s="381" t="s">
        <v>1186</v>
      </c>
    </row>
    <row r="858" spans="1:4">
      <c r="A858" s="381" t="str">
        <f>IF(C863=0,"","改良商品テーブル")</f>
        <v/>
      </c>
      <c r="B858" s="381" t="s">
        <v>1285</v>
      </c>
      <c r="C858" s="381">
        <f>選択!$A$2</f>
        <v>2025</v>
      </c>
    </row>
    <row r="859" spans="1:4">
      <c r="A859" s="381" t="str">
        <f>IF(C863=0,"","改良商品テーブル")</f>
        <v/>
      </c>
      <c r="B859" s="381" t="s">
        <v>1254</v>
      </c>
      <c r="C859" s="381" t="str">
        <f>選択!$A$1</f>
        <v>商品改良支援</v>
      </c>
    </row>
    <row r="860" spans="1:4">
      <c r="A860" s="381" t="str">
        <f>IF(C863=0,"","改良商品テーブル")</f>
        <v/>
      </c>
      <c r="B860" s="381" t="s">
        <v>1286</v>
      </c>
      <c r="C860" s="381" t="e">
        <f ca="1">$C$127</f>
        <v>#N/A</v>
      </c>
    </row>
    <row r="861" spans="1:4">
      <c r="A861" s="381" t="str">
        <f>IF(C863=0,"","改良商品テーブル")</f>
        <v/>
      </c>
      <c r="B861" s="381" t="s">
        <v>1347</v>
      </c>
      <c r="C861" s="381" t="s">
        <v>1350</v>
      </c>
    </row>
    <row r="862" spans="1:4">
      <c r="A862" s="381" t="str">
        <f>IF(C863=0,"","改良商品テーブル")</f>
        <v/>
      </c>
      <c r="B862" s="381" t="s">
        <v>1348</v>
      </c>
      <c r="C862" s="381">
        <f>改良商品入力!D71</f>
        <v>0</v>
      </c>
    </row>
    <row r="863" spans="1:4">
      <c r="A863" s="381" t="str">
        <f>IF(C863=0,"","改良商品テーブル")</f>
        <v/>
      </c>
      <c r="B863" s="381" t="s">
        <v>1349</v>
      </c>
      <c r="C863" s="381">
        <f>改良商品入力!C71</f>
        <v>0</v>
      </c>
    </row>
    <row r="864" spans="1:4">
      <c r="A864" s="381" t="str">
        <f>IF(C870=0,"","改良商品テーブル")</f>
        <v/>
      </c>
      <c r="B864" s="381" t="s">
        <v>1284</v>
      </c>
      <c r="C864" s="381" t="str">
        <f>申請用入力!$R$12</f>
        <v/>
      </c>
      <c r="D864" s="381" t="s">
        <v>1186</v>
      </c>
    </row>
    <row r="865" spans="1:4">
      <c r="A865" s="381" t="str">
        <f>IF(C870=0,"","改良商品テーブル")</f>
        <v/>
      </c>
      <c r="B865" s="381" t="s">
        <v>1285</v>
      </c>
      <c r="C865" s="381">
        <f>選択!$A$2</f>
        <v>2025</v>
      </c>
    </row>
    <row r="866" spans="1:4">
      <c r="A866" s="381" t="str">
        <f>IF(C870=0,"","改良商品テーブル")</f>
        <v/>
      </c>
      <c r="B866" s="381" t="s">
        <v>1254</v>
      </c>
      <c r="C866" s="381" t="str">
        <f>選択!$A$1</f>
        <v>商品改良支援</v>
      </c>
    </row>
    <row r="867" spans="1:4">
      <c r="A867" s="381" t="str">
        <f>IF(C870=0,"","改良商品テーブル")</f>
        <v/>
      </c>
      <c r="B867" s="381" t="s">
        <v>1286</v>
      </c>
      <c r="C867" s="381" t="e">
        <f ca="1">$C$127</f>
        <v>#N/A</v>
      </c>
    </row>
    <row r="868" spans="1:4">
      <c r="A868" s="381" t="str">
        <f>IF(C870=0,"","改良商品テーブル")</f>
        <v/>
      </c>
      <c r="B868" s="381" t="s">
        <v>1347</v>
      </c>
      <c r="C868" s="381" t="s">
        <v>1350</v>
      </c>
    </row>
    <row r="869" spans="1:4">
      <c r="A869" s="381" t="str">
        <f>IF(C870=0,"","改良商品テーブル")</f>
        <v/>
      </c>
      <c r="B869" s="381" t="s">
        <v>1348</v>
      </c>
      <c r="C869" s="381">
        <f>改良商品入力!D72</f>
        <v>0</v>
      </c>
    </row>
    <row r="870" spans="1:4">
      <c r="A870" s="381" t="str">
        <f>IF(C870=0,"","改良商品テーブル")</f>
        <v/>
      </c>
      <c r="B870" s="381" t="s">
        <v>1349</v>
      </c>
      <c r="C870" s="381">
        <f>改良商品入力!C72</f>
        <v>0</v>
      </c>
    </row>
    <row r="871" spans="1:4">
      <c r="A871" s="381" t="str">
        <f>IF(C877=0,"","改良商品テーブル")</f>
        <v/>
      </c>
      <c r="B871" s="381" t="s">
        <v>1284</v>
      </c>
      <c r="C871" s="381" t="str">
        <f>申請用入力!$R$12</f>
        <v/>
      </c>
      <c r="D871" s="381" t="s">
        <v>1186</v>
      </c>
    </row>
    <row r="872" spans="1:4">
      <c r="A872" s="381" t="str">
        <f>IF(C877=0,"","改良商品テーブル")</f>
        <v/>
      </c>
      <c r="B872" s="381" t="s">
        <v>1285</v>
      </c>
      <c r="C872" s="381">
        <f>選択!$A$2</f>
        <v>2025</v>
      </c>
    </row>
    <row r="873" spans="1:4">
      <c r="A873" s="381" t="str">
        <f>IF(C877=0,"","改良商品テーブル")</f>
        <v/>
      </c>
      <c r="B873" s="381" t="s">
        <v>1254</v>
      </c>
      <c r="C873" s="381" t="str">
        <f>選択!$A$1</f>
        <v>商品改良支援</v>
      </c>
    </row>
    <row r="874" spans="1:4">
      <c r="A874" s="381" t="str">
        <f>IF(C877=0,"","改良商品テーブル")</f>
        <v/>
      </c>
      <c r="B874" s="381" t="s">
        <v>1286</v>
      </c>
      <c r="C874" s="381" t="e">
        <f ca="1">$C$127</f>
        <v>#N/A</v>
      </c>
    </row>
    <row r="875" spans="1:4">
      <c r="A875" s="381" t="str">
        <f>IF(C877=0,"","改良商品テーブル")</f>
        <v/>
      </c>
      <c r="B875" s="381" t="s">
        <v>1347</v>
      </c>
      <c r="C875" s="381" t="s">
        <v>1350</v>
      </c>
    </row>
    <row r="876" spans="1:4">
      <c r="A876" s="381" t="str">
        <f>IF(C877=0,"","改良商品テーブル")</f>
        <v/>
      </c>
      <c r="B876" s="381" t="s">
        <v>1348</v>
      </c>
      <c r="C876" s="381">
        <f>改良商品入力!D73</f>
        <v>0</v>
      </c>
    </row>
    <row r="877" spans="1:4">
      <c r="A877" s="381" t="str">
        <f>IF(C877=0,"","改良商品テーブル")</f>
        <v/>
      </c>
      <c r="B877" s="381" t="s">
        <v>1349</v>
      </c>
      <c r="C877" s="381">
        <f>改良商品入力!C73</f>
        <v>0</v>
      </c>
    </row>
    <row r="878" spans="1:4">
      <c r="A878" s="381" t="str">
        <f>IF(C884=0,"","改良商品テーブル")</f>
        <v/>
      </c>
      <c r="B878" s="381" t="s">
        <v>1284</v>
      </c>
      <c r="C878" s="381" t="str">
        <f>申請用入力!$R$12</f>
        <v/>
      </c>
      <c r="D878" s="381" t="s">
        <v>1186</v>
      </c>
    </row>
    <row r="879" spans="1:4">
      <c r="A879" s="381" t="str">
        <f>IF(C884=0,"","改良商品テーブル")</f>
        <v/>
      </c>
      <c r="B879" s="381" t="s">
        <v>1285</v>
      </c>
      <c r="C879" s="381">
        <f>選択!$A$2</f>
        <v>2025</v>
      </c>
    </row>
    <row r="880" spans="1:4">
      <c r="A880" s="381" t="str">
        <f>IF(C884=0,"","改良商品テーブル")</f>
        <v/>
      </c>
      <c r="B880" s="381" t="s">
        <v>1254</v>
      </c>
      <c r="C880" s="381" t="str">
        <f>選択!$A$1</f>
        <v>商品改良支援</v>
      </c>
    </row>
    <row r="881" spans="1:4">
      <c r="A881" s="381" t="str">
        <f>IF(C884=0,"","改良商品テーブル")</f>
        <v/>
      </c>
      <c r="B881" s="381" t="s">
        <v>1286</v>
      </c>
      <c r="C881" s="381" t="e">
        <f ca="1">$C$127</f>
        <v>#N/A</v>
      </c>
    </row>
    <row r="882" spans="1:4">
      <c r="A882" s="381" t="str">
        <f>IF(C884=0,"","改良商品テーブル")</f>
        <v/>
      </c>
      <c r="B882" s="381" t="s">
        <v>1347</v>
      </c>
      <c r="C882" s="381" t="s">
        <v>1350</v>
      </c>
    </row>
    <row r="883" spans="1:4">
      <c r="A883" s="381" t="str">
        <f>IF(C884=0,"","改良商品テーブル")</f>
        <v/>
      </c>
      <c r="B883" s="381" t="s">
        <v>1348</v>
      </c>
      <c r="C883" s="381">
        <f>改良商品入力!D74</f>
        <v>0</v>
      </c>
    </row>
    <row r="884" spans="1:4">
      <c r="A884" s="381" t="str">
        <f>IF(C884=0,"","改良商品テーブル")</f>
        <v/>
      </c>
      <c r="B884" s="381" t="s">
        <v>1349</v>
      </c>
      <c r="C884" s="381">
        <f>改良商品入力!C74</f>
        <v>0</v>
      </c>
    </row>
    <row r="885" spans="1:4">
      <c r="A885" s="381" t="str">
        <f>IF(C891=0,"","改良商品テーブル")</f>
        <v/>
      </c>
      <c r="B885" s="381" t="s">
        <v>1284</v>
      </c>
      <c r="C885" s="381" t="str">
        <f>申請用入力!$R$12</f>
        <v/>
      </c>
      <c r="D885" s="381" t="s">
        <v>1186</v>
      </c>
    </row>
    <row r="886" spans="1:4">
      <c r="A886" s="381" t="str">
        <f>IF(C891=0,"","改良商品テーブル")</f>
        <v/>
      </c>
      <c r="B886" s="381" t="s">
        <v>1285</v>
      </c>
      <c r="C886" s="381">
        <f>選択!$A$2</f>
        <v>2025</v>
      </c>
    </row>
    <row r="887" spans="1:4">
      <c r="A887" s="381" t="str">
        <f>IF(C891=0,"","改良商品テーブル")</f>
        <v/>
      </c>
      <c r="B887" s="381" t="s">
        <v>1254</v>
      </c>
      <c r="C887" s="381" t="str">
        <f>選択!$A$1</f>
        <v>商品改良支援</v>
      </c>
    </row>
    <row r="888" spans="1:4">
      <c r="A888" s="381" t="str">
        <f>IF(C891=0,"","改良商品テーブル")</f>
        <v/>
      </c>
      <c r="B888" s="381" t="s">
        <v>1286</v>
      </c>
      <c r="C888" s="381" t="e">
        <f ca="1">$C$127</f>
        <v>#N/A</v>
      </c>
    </row>
    <row r="889" spans="1:4">
      <c r="A889" s="381" t="str">
        <f>IF(C891=0,"","改良商品テーブル")</f>
        <v/>
      </c>
      <c r="B889" s="381" t="s">
        <v>1347</v>
      </c>
      <c r="C889" s="381" t="s">
        <v>1350</v>
      </c>
    </row>
    <row r="890" spans="1:4">
      <c r="A890" s="381" t="str">
        <f>IF(C891=0,"","改良商品テーブル")</f>
        <v/>
      </c>
      <c r="B890" s="381" t="s">
        <v>1348</v>
      </c>
      <c r="C890" s="381">
        <f>改良商品入力!D75</f>
        <v>0</v>
      </c>
    </row>
    <row r="891" spans="1:4">
      <c r="A891" s="381" t="str">
        <f>IF(C891=0,"","改良商品テーブル")</f>
        <v/>
      </c>
      <c r="B891" s="381" t="s">
        <v>1349</v>
      </c>
      <c r="C891" s="381">
        <f>改良商品入力!C75</f>
        <v>0</v>
      </c>
    </row>
    <row r="892" spans="1:4">
      <c r="A892" s="381" t="str">
        <f>IF(C898=0,"","改良商品テーブル")</f>
        <v/>
      </c>
      <c r="B892" s="381" t="s">
        <v>1284</v>
      </c>
      <c r="C892" s="381" t="str">
        <f>申請用入力!$R$12</f>
        <v/>
      </c>
      <c r="D892" s="381" t="s">
        <v>1186</v>
      </c>
    </row>
    <row r="893" spans="1:4">
      <c r="A893" s="381" t="str">
        <f>IF(C898=0,"","改良商品テーブル")</f>
        <v/>
      </c>
      <c r="B893" s="381" t="s">
        <v>1285</v>
      </c>
      <c r="C893" s="381">
        <f>選択!$A$2</f>
        <v>2025</v>
      </c>
    </row>
    <row r="894" spans="1:4">
      <c r="A894" s="381" t="str">
        <f>IF(C898=0,"","改良商品テーブル")</f>
        <v/>
      </c>
      <c r="B894" s="381" t="s">
        <v>1254</v>
      </c>
      <c r="C894" s="381" t="str">
        <f>選択!$A$1</f>
        <v>商品改良支援</v>
      </c>
    </row>
    <row r="895" spans="1:4">
      <c r="A895" s="381" t="str">
        <f>IF(C898=0,"","改良商品テーブル")</f>
        <v/>
      </c>
      <c r="B895" s="381" t="s">
        <v>1286</v>
      </c>
      <c r="C895" s="381" t="e">
        <f ca="1">$C$127</f>
        <v>#N/A</v>
      </c>
    </row>
    <row r="896" spans="1:4">
      <c r="A896" s="381" t="str">
        <f>IF(C898=0,"","改良商品テーブル")</f>
        <v/>
      </c>
      <c r="B896" s="381" t="s">
        <v>1347</v>
      </c>
      <c r="C896" s="381" t="s">
        <v>1350</v>
      </c>
    </row>
    <row r="897" spans="1:4">
      <c r="A897" s="381" t="str">
        <f>IF(C898=0,"","改良商品テーブル")</f>
        <v/>
      </c>
      <c r="B897" s="381" t="s">
        <v>1348</v>
      </c>
      <c r="C897" s="381">
        <f>改良商品入力!D76</f>
        <v>0</v>
      </c>
    </row>
    <row r="898" spans="1:4">
      <c r="A898" s="381" t="str">
        <f>IF(C898=0,"","改良商品テーブル")</f>
        <v/>
      </c>
      <c r="B898" s="381" t="s">
        <v>1349</v>
      </c>
      <c r="C898" s="381">
        <f>改良商品入力!C76</f>
        <v>0</v>
      </c>
    </row>
    <row r="899" spans="1:4">
      <c r="A899" s="381" t="str">
        <f>IF(C905=0,"","改良商品テーブル")</f>
        <v/>
      </c>
      <c r="B899" s="381" t="s">
        <v>1284</v>
      </c>
      <c r="C899" s="381" t="str">
        <f>申請用入力!$R$12</f>
        <v/>
      </c>
      <c r="D899" s="381" t="s">
        <v>1186</v>
      </c>
    </row>
    <row r="900" spans="1:4">
      <c r="A900" s="381" t="str">
        <f>IF(C905=0,"","改良商品テーブル")</f>
        <v/>
      </c>
      <c r="B900" s="381" t="s">
        <v>1285</v>
      </c>
      <c r="C900" s="381">
        <f>選択!$A$2</f>
        <v>2025</v>
      </c>
    </row>
    <row r="901" spans="1:4">
      <c r="A901" s="381" t="str">
        <f>IF(C905=0,"","改良商品テーブル")</f>
        <v/>
      </c>
      <c r="B901" s="381" t="s">
        <v>1254</v>
      </c>
      <c r="C901" s="381" t="str">
        <f>選択!$A$1</f>
        <v>商品改良支援</v>
      </c>
    </row>
    <row r="902" spans="1:4">
      <c r="A902" s="381" t="str">
        <f>IF(C905=0,"","改良商品テーブル")</f>
        <v/>
      </c>
      <c r="B902" s="381" t="s">
        <v>1286</v>
      </c>
      <c r="C902" s="381" t="e">
        <f ca="1">$C$127</f>
        <v>#N/A</v>
      </c>
    </row>
    <row r="903" spans="1:4">
      <c r="A903" s="381" t="str">
        <f>IF(C905=0,"","改良商品テーブル")</f>
        <v/>
      </c>
      <c r="B903" s="381" t="s">
        <v>1347</v>
      </c>
      <c r="C903" s="381" t="s">
        <v>1350</v>
      </c>
    </row>
    <row r="904" spans="1:4">
      <c r="A904" s="381" t="str">
        <f>IF(C905=0,"","改良商品テーブル")</f>
        <v/>
      </c>
      <c r="B904" s="381" t="s">
        <v>1348</v>
      </c>
      <c r="C904" s="381">
        <f>改良商品入力!D77</f>
        <v>0</v>
      </c>
    </row>
    <row r="905" spans="1:4">
      <c r="A905" s="381" t="str">
        <f>IF(C905=0,"","改良商品テーブル")</f>
        <v/>
      </c>
      <c r="B905" s="381" t="s">
        <v>1349</v>
      </c>
      <c r="C905" s="381">
        <f>改良商品入力!C77</f>
        <v>0</v>
      </c>
    </row>
    <row r="906" spans="1:4">
      <c r="A906" s="381" t="str">
        <f>IF(C912=0,"","改良商品テーブル")</f>
        <v/>
      </c>
      <c r="B906" s="381" t="s">
        <v>1284</v>
      </c>
      <c r="C906" s="381" t="str">
        <f>申請用入力!$R$12</f>
        <v/>
      </c>
      <c r="D906" s="381" t="s">
        <v>1186</v>
      </c>
    </row>
    <row r="907" spans="1:4">
      <c r="A907" s="381" t="str">
        <f>IF(C912=0,"","改良商品テーブル")</f>
        <v/>
      </c>
      <c r="B907" s="381" t="s">
        <v>1285</v>
      </c>
      <c r="C907" s="381">
        <f>選択!$A$2</f>
        <v>2025</v>
      </c>
    </row>
    <row r="908" spans="1:4">
      <c r="A908" s="381" t="str">
        <f>IF(C912=0,"","改良商品テーブル")</f>
        <v/>
      </c>
      <c r="B908" s="381" t="s">
        <v>1254</v>
      </c>
      <c r="C908" s="381" t="str">
        <f>選択!$A$1</f>
        <v>商品改良支援</v>
      </c>
    </row>
    <row r="909" spans="1:4">
      <c r="A909" s="381" t="str">
        <f>IF(C912=0,"","改良商品テーブル")</f>
        <v/>
      </c>
      <c r="B909" s="381" t="s">
        <v>1286</v>
      </c>
      <c r="C909" s="381" t="e">
        <f ca="1">$C$127</f>
        <v>#N/A</v>
      </c>
    </row>
    <row r="910" spans="1:4">
      <c r="A910" s="381" t="str">
        <f>IF(C912=0,"","改良商品テーブル")</f>
        <v/>
      </c>
      <c r="B910" s="381" t="s">
        <v>1347</v>
      </c>
      <c r="C910" s="381" t="s">
        <v>1350</v>
      </c>
    </row>
    <row r="911" spans="1:4">
      <c r="A911" s="381" t="str">
        <f>IF(C912=0,"","改良商品テーブル")</f>
        <v/>
      </c>
      <c r="B911" s="381" t="s">
        <v>1348</v>
      </c>
      <c r="C911" s="381">
        <f>改良商品入力!D78</f>
        <v>0</v>
      </c>
    </row>
    <row r="912" spans="1:4">
      <c r="A912" s="381" t="str">
        <f>IF(C912=0,"","改良商品テーブル")</f>
        <v/>
      </c>
      <c r="B912" s="381" t="s">
        <v>1349</v>
      </c>
      <c r="C912" s="381">
        <f>改良商品入力!C78</f>
        <v>0</v>
      </c>
    </row>
    <row r="913" spans="1:4">
      <c r="A913" s="381" t="str">
        <f>IF(C919=0,"","改良商品テーブル")</f>
        <v/>
      </c>
      <c r="B913" s="381" t="s">
        <v>1284</v>
      </c>
      <c r="C913" s="381" t="str">
        <f>申請用入力!$R$12</f>
        <v/>
      </c>
      <c r="D913" s="381" t="s">
        <v>1186</v>
      </c>
    </row>
    <row r="914" spans="1:4">
      <c r="A914" s="381" t="str">
        <f>IF(C919=0,"","改良商品テーブル")</f>
        <v/>
      </c>
      <c r="B914" s="381" t="s">
        <v>1285</v>
      </c>
      <c r="C914" s="381">
        <f>選択!$A$2</f>
        <v>2025</v>
      </c>
    </row>
    <row r="915" spans="1:4">
      <c r="A915" s="381" t="str">
        <f>IF(C919=0,"","改良商品テーブル")</f>
        <v/>
      </c>
      <c r="B915" s="381" t="s">
        <v>1254</v>
      </c>
      <c r="C915" s="381" t="str">
        <f>選択!$A$1</f>
        <v>商品改良支援</v>
      </c>
    </row>
    <row r="916" spans="1:4">
      <c r="A916" s="381" t="str">
        <f>IF(C919=0,"","改良商品テーブル")</f>
        <v/>
      </c>
      <c r="B916" s="381" t="s">
        <v>1286</v>
      </c>
      <c r="C916" s="381" t="e">
        <f ca="1">$C$127</f>
        <v>#N/A</v>
      </c>
    </row>
    <row r="917" spans="1:4">
      <c r="A917" s="381" t="str">
        <f>IF(C919=0,"","改良商品テーブル")</f>
        <v/>
      </c>
      <c r="B917" s="381" t="s">
        <v>1347</v>
      </c>
      <c r="C917" s="381" t="s">
        <v>1350</v>
      </c>
    </row>
    <row r="918" spans="1:4">
      <c r="A918" s="381" t="str">
        <f>IF(C919=0,"","改良商品テーブル")</f>
        <v/>
      </c>
      <c r="B918" s="381" t="s">
        <v>1348</v>
      </c>
      <c r="C918" s="381">
        <f>改良商品入力!D79</f>
        <v>0</v>
      </c>
    </row>
    <row r="919" spans="1:4">
      <c r="A919" s="381" t="str">
        <f>IF(C919=0,"","改良商品テーブル")</f>
        <v/>
      </c>
      <c r="B919" s="381" t="s">
        <v>1349</v>
      </c>
      <c r="C919" s="381">
        <f>改良商品入力!C79</f>
        <v>0</v>
      </c>
    </row>
    <row r="920" spans="1:4">
      <c r="A920" s="381" t="str">
        <f>IF(C926=0,"","改良商品テーブル")</f>
        <v/>
      </c>
      <c r="B920" s="381" t="s">
        <v>1284</v>
      </c>
      <c r="C920" s="381" t="str">
        <f>申請用入力!$R$12</f>
        <v/>
      </c>
      <c r="D920" s="381" t="s">
        <v>1186</v>
      </c>
    </row>
    <row r="921" spans="1:4">
      <c r="A921" s="381" t="str">
        <f>IF(C926=0,"","改良商品テーブル")</f>
        <v/>
      </c>
      <c r="B921" s="381" t="s">
        <v>1285</v>
      </c>
      <c r="C921" s="381">
        <f>選択!$A$2</f>
        <v>2025</v>
      </c>
    </row>
    <row r="922" spans="1:4">
      <c r="A922" s="381" t="str">
        <f>IF(C926=0,"","改良商品テーブル")</f>
        <v/>
      </c>
      <c r="B922" s="381" t="s">
        <v>1254</v>
      </c>
      <c r="C922" s="381" t="str">
        <f>選択!$A$1</f>
        <v>商品改良支援</v>
      </c>
    </row>
    <row r="923" spans="1:4">
      <c r="A923" s="381" t="str">
        <f>IF(C926=0,"","改良商品テーブル")</f>
        <v/>
      </c>
      <c r="B923" s="381" t="s">
        <v>1286</v>
      </c>
      <c r="C923" s="381" t="e">
        <f ca="1">$C$127</f>
        <v>#N/A</v>
      </c>
    </row>
    <row r="924" spans="1:4">
      <c r="A924" s="381" t="str">
        <f>IF(C926=0,"","改良商品テーブル")</f>
        <v/>
      </c>
      <c r="B924" s="381" t="s">
        <v>1347</v>
      </c>
      <c r="C924" s="381" t="s">
        <v>1350</v>
      </c>
    </row>
    <row r="925" spans="1:4">
      <c r="A925" s="381" t="str">
        <f>IF(C926=0,"","改良商品テーブル")</f>
        <v/>
      </c>
      <c r="B925" s="381" t="s">
        <v>1348</v>
      </c>
      <c r="C925" s="381">
        <f>改良商品入力!D80</f>
        <v>0</v>
      </c>
    </row>
    <row r="926" spans="1:4">
      <c r="A926" s="381" t="str">
        <f>IF(C926=0,"","改良商品テーブル")</f>
        <v/>
      </c>
      <c r="B926" s="381" t="s">
        <v>1349</v>
      </c>
      <c r="C926" s="381">
        <f>改良商品入力!C80</f>
        <v>0</v>
      </c>
    </row>
    <row r="927" spans="1:4">
      <c r="A927" s="381" t="str">
        <f>IF(C933=0,"","改良商品テーブル")</f>
        <v/>
      </c>
      <c r="B927" s="381" t="s">
        <v>1284</v>
      </c>
      <c r="C927" s="381" t="str">
        <f>申請用入力!$R$12</f>
        <v/>
      </c>
      <c r="D927" s="381" t="s">
        <v>1186</v>
      </c>
    </row>
    <row r="928" spans="1:4">
      <c r="A928" s="381" t="str">
        <f>IF(C933=0,"","改良商品テーブル")</f>
        <v/>
      </c>
      <c r="B928" s="381" t="s">
        <v>1285</v>
      </c>
      <c r="C928" s="381">
        <f>選択!$A$2</f>
        <v>2025</v>
      </c>
    </row>
    <row r="929" spans="1:4">
      <c r="A929" s="381" t="str">
        <f>IF(C933=0,"","改良商品テーブル")</f>
        <v/>
      </c>
      <c r="B929" s="381" t="s">
        <v>1254</v>
      </c>
      <c r="C929" s="381" t="str">
        <f>選択!$A$1</f>
        <v>商品改良支援</v>
      </c>
    </row>
    <row r="930" spans="1:4">
      <c r="A930" s="381" t="str">
        <f>IF(C933=0,"","改良商品テーブル")</f>
        <v/>
      </c>
      <c r="B930" s="381" t="s">
        <v>1286</v>
      </c>
      <c r="C930" s="381" t="e">
        <f ca="1">$C$127</f>
        <v>#N/A</v>
      </c>
    </row>
    <row r="931" spans="1:4">
      <c r="A931" s="381" t="str">
        <f>IF(C933=0,"","改良商品テーブル")</f>
        <v/>
      </c>
      <c r="B931" s="381" t="s">
        <v>1347</v>
      </c>
      <c r="C931" s="381" t="s">
        <v>1350</v>
      </c>
    </row>
    <row r="932" spans="1:4">
      <c r="A932" s="381" t="str">
        <f>IF(C933=0,"","改良商品テーブル")</f>
        <v/>
      </c>
      <c r="B932" s="381" t="s">
        <v>1348</v>
      </c>
      <c r="C932" s="381">
        <f>改良商品入力!D81</f>
        <v>0</v>
      </c>
    </row>
    <row r="933" spans="1:4">
      <c r="A933" s="381" t="str">
        <f>IF(C933=0,"","改良商品テーブル")</f>
        <v/>
      </c>
      <c r="B933" s="381" t="s">
        <v>1349</v>
      </c>
      <c r="C933" s="381">
        <f>改良商品入力!C81</f>
        <v>0</v>
      </c>
    </row>
    <row r="934" spans="1:4">
      <c r="A934" s="381" t="str">
        <f>IF(C940=0,"","改良商品テーブル")</f>
        <v/>
      </c>
      <c r="B934" s="381" t="s">
        <v>1284</v>
      </c>
      <c r="C934" s="381" t="str">
        <f>申請用入力!$R$12</f>
        <v/>
      </c>
      <c r="D934" s="381" t="s">
        <v>1186</v>
      </c>
    </row>
    <row r="935" spans="1:4">
      <c r="A935" s="381" t="str">
        <f>IF(C940=0,"","改良商品テーブル")</f>
        <v/>
      </c>
      <c r="B935" s="381" t="s">
        <v>1285</v>
      </c>
      <c r="C935" s="381">
        <f>選択!$A$2</f>
        <v>2025</v>
      </c>
    </row>
    <row r="936" spans="1:4">
      <c r="A936" s="381" t="str">
        <f>IF(C940=0,"","改良商品テーブル")</f>
        <v/>
      </c>
      <c r="B936" s="381" t="s">
        <v>1254</v>
      </c>
      <c r="C936" s="381" t="str">
        <f>選択!$A$1</f>
        <v>商品改良支援</v>
      </c>
    </row>
    <row r="937" spans="1:4">
      <c r="A937" s="381" t="str">
        <f>IF(C940=0,"","改良商品テーブル")</f>
        <v/>
      </c>
      <c r="B937" s="381" t="s">
        <v>1286</v>
      </c>
      <c r="C937" s="381" t="e">
        <f ca="1">$C$127</f>
        <v>#N/A</v>
      </c>
    </row>
    <row r="938" spans="1:4">
      <c r="A938" s="381" t="str">
        <f>IF(C940=0,"","改良商品テーブル")</f>
        <v/>
      </c>
      <c r="B938" s="381" t="s">
        <v>1347</v>
      </c>
      <c r="C938" s="381" t="s">
        <v>1350</v>
      </c>
    </row>
    <row r="939" spans="1:4">
      <c r="A939" s="381" t="str">
        <f>IF(C940=0,"","改良商品テーブル")</f>
        <v/>
      </c>
      <c r="B939" s="381" t="s">
        <v>1348</v>
      </c>
      <c r="C939" s="381">
        <f>改良商品入力!D82</f>
        <v>0</v>
      </c>
    </row>
    <row r="940" spans="1:4">
      <c r="A940" s="381" t="str">
        <f>IF(C940=0,"","改良商品テーブル")</f>
        <v/>
      </c>
      <c r="B940" s="381" t="s">
        <v>1349</v>
      </c>
      <c r="C940" s="381">
        <f>改良商品入力!C82</f>
        <v>0</v>
      </c>
    </row>
    <row r="941" spans="1:4">
      <c r="A941" s="381" t="str">
        <f>IF(C947=0,"","改良商品テーブル")</f>
        <v/>
      </c>
      <c r="B941" s="381" t="s">
        <v>1284</v>
      </c>
      <c r="C941" s="381" t="str">
        <f>申請用入力!$R$12</f>
        <v/>
      </c>
      <c r="D941" s="381" t="s">
        <v>1186</v>
      </c>
    </row>
    <row r="942" spans="1:4">
      <c r="A942" s="381" t="str">
        <f>IF(C947=0,"","改良商品テーブル")</f>
        <v/>
      </c>
      <c r="B942" s="381" t="s">
        <v>1285</v>
      </c>
      <c r="C942" s="381">
        <f>選択!$A$2</f>
        <v>2025</v>
      </c>
    </row>
    <row r="943" spans="1:4">
      <c r="A943" s="381" t="str">
        <f>IF(C947=0,"","改良商品テーブル")</f>
        <v/>
      </c>
      <c r="B943" s="381" t="s">
        <v>1254</v>
      </c>
      <c r="C943" s="381" t="str">
        <f>選択!$A$1</f>
        <v>商品改良支援</v>
      </c>
    </row>
    <row r="944" spans="1:4">
      <c r="A944" s="381" t="str">
        <f>IF(C947=0,"","改良商品テーブル")</f>
        <v/>
      </c>
      <c r="B944" s="381" t="s">
        <v>1286</v>
      </c>
      <c r="C944" s="381" t="e">
        <f ca="1">$C$127</f>
        <v>#N/A</v>
      </c>
    </row>
    <row r="945" spans="1:4">
      <c r="A945" s="381" t="str">
        <f>IF(C947=0,"","改良商品テーブル")</f>
        <v/>
      </c>
      <c r="B945" s="381" t="s">
        <v>1347</v>
      </c>
      <c r="C945" s="381" t="s">
        <v>1350</v>
      </c>
    </row>
    <row r="946" spans="1:4">
      <c r="A946" s="381" t="str">
        <f>IF(C947=0,"","改良商品テーブル")</f>
        <v/>
      </c>
      <c r="B946" s="381" t="s">
        <v>1348</v>
      </c>
      <c r="C946" s="381">
        <f>改良商品入力!D83</f>
        <v>0</v>
      </c>
    </row>
    <row r="947" spans="1:4">
      <c r="A947" s="381" t="str">
        <f>IF(C947=0,"","改良商品テーブル")</f>
        <v/>
      </c>
      <c r="B947" s="381" t="s">
        <v>1349</v>
      </c>
      <c r="C947" s="381">
        <f>改良商品入力!C83</f>
        <v>0</v>
      </c>
    </row>
    <row r="948" spans="1:4">
      <c r="A948" s="381" t="str">
        <f>IF(C954=0,"","改良商品テーブル")</f>
        <v/>
      </c>
      <c r="B948" s="381" t="s">
        <v>1284</v>
      </c>
      <c r="C948" s="381" t="str">
        <f>申請用入力!$R$12</f>
        <v/>
      </c>
      <c r="D948" s="381" t="s">
        <v>1186</v>
      </c>
    </row>
    <row r="949" spans="1:4">
      <c r="A949" s="381" t="str">
        <f>IF(C954=0,"","改良商品テーブル")</f>
        <v/>
      </c>
      <c r="B949" s="381" t="s">
        <v>1285</v>
      </c>
      <c r="C949" s="381">
        <f>選択!$A$2</f>
        <v>2025</v>
      </c>
    </row>
    <row r="950" spans="1:4">
      <c r="A950" s="381" t="str">
        <f>IF(C954=0,"","改良商品テーブル")</f>
        <v/>
      </c>
      <c r="B950" s="381" t="s">
        <v>1254</v>
      </c>
      <c r="C950" s="381" t="str">
        <f>選択!$A$1</f>
        <v>商品改良支援</v>
      </c>
    </row>
    <row r="951" spans="1:4">
      <c r="A951" s="381" t="str">
        <f>IF(C954=0,"","改良商品テーブル")</f>
        <v/>
      </c>
      <c r="B951" s="381" t="s">
        <v>1286</v>
      </c>
      <c r="C951" s="381" t="e">
        <f ca="1">$C$127</f>
        <v>#N/A</v>
      </c>
    </row>
    <row r="952" spans="1:4">
      <c r="A952" s="381" t="str">
        <f>IF(C954=0,"","改良商品テーブル")</f>
        <v/>
      </c>
      <c r="B952" s="381" t="s">
        <v>1347</v>
      </c>
      <c r="C952" s="381" t="s">
        <v>1350</v>
      </c>
    </row>
    <row r="953" spans="1:4">
      <c r="A953" s="381" t="str">
        <f>IF(C954=0,"","改良商品テーブル")</f>
        <v/>
      </c>
      <c r="B953" s="381" t="s">
        <v>1348</v>
      </c>
      <c r="C953" s="381">
        <f>改良商品入力!D84</f>
        <v>0</v>
      </c>
    </row>
    <row r="954" spans="1:4">
      <c r="A954" s="381" t="str">
        <f>IF(C954=0,"","改良商品テーブル")</f>
        <v/>
      </c>
      <c r="B954" s="381" t="s">
        <v>1349</v>
      </c>
      <c r="C954" s="381">
        <f>改良商品入力!C84</f>
        <v>0</v>
      </c>
    </row>
    <row r="955" spans="1:4">
      <c r="A955" s="381" t="str">
        <f>IF(C961=0,"","改良商品テーブル")</f>
        <v/>
      </c>
      <c r="B955" s="381" t="s">
        <v>1284</v>
      </c>
      <c r="C955" s="381" t="str">
        <f>申請用入力!$R$12</f>
        <v/>
      </c>
      <c r="D955" s="381" t="s">
        <v>1186</v>
      </c>
    </row>
    <row r="956" spans="1:4">
      <c r="A956" s="381" t="str">
        <f>IF(C961=0,"","改良商品テーブル")</f>
        <v/>
      </c>
      <c r="B956" s="381" t="s">
        <v>1285</v>
      </c>
      <c r="C956" s="381">
        <f>選択!$A$2</f>
        <v>2025</v>
      </c>
    </row>
    <row r="957" spans="1:4">
      <c r="A957" s="381" t="str">
        <f>IF(C961=0,"","改良商品テーブル")</f>
        <v/>
      </c>
      <c r="B957" s="381" t="s">
        <v>1254</v>
      </c>
      <c r="C957" s="381" t="str">
        <f>選択!$A$1</f>
        <v>商品改良支援</v>
      </c>
    </row>
    <row r="958" spans="1:4">
      <c r="A958" s="381" t="str">
        <f>IF(C961=0,"","改良商品テーブル")</f>
        <v/>
      </c>
      <c r="B958" s="381" t="s">
        <v>1286</v>
      </c>
      <c r="C958" s="381" t="e">
        <f ca="1">$C$127</f>
        <v>#N/A</v>
      </c>
    </row>
    <row r="959" spans="1:4">
      <c r="A959" s="381" t="str">
        <f>IF(C961=0,"","改良商品テーブル")</f>
        <v/>
      </c>
      <c r="B959" s="381" t="s">
        <v>1347</v>
      </c>
      <c r="C959" s="381" t="s">
        <v>1350</v>
      </c>
    </row>
    <row r="960" spans="1:4">
      <c r="A960" s="381" t="str">
        <f>IF(C961=0,"","改良商品テーブル")</f>
        <v/>
      </c>
      <c r="B960" s="381" t="s">
        <v>1348</v>
      </c>
      <c r="C960" s="381">
        <f>改良商品入力!D85</f>
        <v>0</v>
      </c>
    </row>
    <row r="961" spans="1:4">
      <c r="A961" s="381" t="str">
        <f>IF(C961=0,"","改良商品テーブル")</f>
        <v/>
      </c>
      <c r="B961" s="381" t="s">
        <v>1349</v>
      </c>
      <c r="C961" s="381">
        <f>改良商品入力!C85</f>
        <v>0</v>
      </c>
    </row>
    <row r="962" spans="1:4">
      <c r="A962" s="381" t="str">
        <f>IF(C968=0,"","改良商品テーブル")</f>
        <v/>
      </c>
      <c r="B962" s="381" t="s">
        <v>1284</v>
      </c>
      <c r="C962" s="381" t="str">
        <f>申請用入力!$R$12</f>
        <v/>
      </c>
      <c r="D962" s="381" t="s">
        <v>1186</v>
      </c>
    </row>
    <row r="963" spans="1:4">
      <c r="A963" s="381" t="str">
        <f>IF(C968=0,"","改良商品テーブル")</f>
        <v/>
      </c>
      <c r="B963" s="381" t="s">
        <v>1285</v>
      </c>
      <c r="C963" s="381">
        <f>選択!$A$2</f>
        <v>2025</v>
      </c>
    </row>
    <row r="964" spans="1:4">
      <c r="A964" s="381" t="str">
        <f>IF(C968=0,"","改良商品テーブル")</f>
        <v/>
      </c>
      <c r="B964" s="381" t="s">
        <v>1254</v>
      </c>
      <c r="C964" s="381" t="str">
        <f>選択!$A$1</f>
        <v>商品改良支援</v>
      </c>
    </row>
    <row r="965" spans="1:4">
      <c r="A965" s="381" t="str">
        <f>IF(C968=0,"","改良商品テーブル")</f>
        <v/>
      </c>
      <c r="B965" s="381" t="s">
        <v>1286</v>
      </c>
      <c r="C965" s="381" t="e">
        <f ca="1">$C$127</f>
        <v>#N/A</v>
      </c>
    </row>
    <row r="966" spans="1:4">
      <c r="A966" s="381" t="str">
        <f>IF(C968=0,"","改良商品テーブル")</f>
        <v/>
      </c>
      <c r="B966" s="381" t="s">
        <v>1347</v>
      </c>
      <c r="C966" s="381" t="s">
        <v>1350</v>
      </c>
    </row>
    <row r="967" spans="1:4">
      <c r="A967" s="381" t="str">
        <f>IF(C968=0,"","改良商品テーブル")</f>
        <v/>
      </c>
      <c r="B967" s="381" t="s">
        <v>1348</v>
      </c>
      <c r="C967" s="381">
        <f>改良商品入力!D86</f>
        <v>0</v>
      </c>
    </row>
    <row r="968" spans="1:4">
      <c r="A968" s="381" t="str">
        <f>IF(C968=0,"","改良商品テーブル")</f>
        <v/>
      </c>
      <c r="B968" s="381" t="s">
        <v>1349</v>
      </c>
      <c r="C968" s="381">
        <f>改良商品入力!C86</f>
        <v>0</v>
      </c>
    </row>
    <row r="969" spans="1:4">
      <c r="A969" s="381" t="str">
        <f>IF(C975=0,"","改良商品テーブル")</f>
        <v/>
      </c>
      <c r="B969" s="381" t="s">
        <v>1284</v>
      </c>
      <c r="C969" s="381" t="str">
        <f>申請用入力!$R$12</f>
        <v/>
      </c>
      <c r="D969" s="381" t="s">
        <v>1186</v>
      </c>
    </row>
    <row r="970" spans="1:4">
      <c r="A970" s="381" t="str">
        <f>IF(C975=0,"","改良商品テーブル")</f>
        <v/>
      </c>
      <c r="B970" s="381" t="s">
        <v>1285</v>
      </c>
      <c r="C970" s="381">
        <f>選択!$A$2</f>
        <v>2025</v>
      </c>
    </row>
    <row r="971" spans="1:4">
      <c r="A971" s="381" t="str">
        <f>IF(C975=0,"","改良商品テーブル")</f>
        <v/>
      </c>
      <c r="B971" s="381" t="s">
        <v>1254</v>
      </c>
      <c r="C971" s="381" t="str">
        <f>選択!$A$1</f>
        <v>商品改良支援</v>
      </c>
    </row>
    <row r="972" spans="1:4">
      <c r="A972" s="381" t="str">
        <f>IF(C975=0,"","改良商品テーブル")</f>
        <v/>
      </c>
      <c r="B972" s="381" t="s">
        <v>1286</v>
      </c>
      <c r="C972" s="381" t="e">
        <f ca="1">$C$127</f>
        <v>#N/A</v>
      </c>
    </row>
    <row r="973" spans="1:4">
      <c r="A973" s="381" t="str">
        <f>IF(C975=0,"","改良商品テーブル")</f>
        <v/>
      </c>
      <c r="B973" s="381" t="s">
        <v>1347</v>
      </c>
      <c r="C973" s="381" t="s">
        <v>1350</v>
      </c>
    </row>
    <row r="974" spans="1:4">
      <c r="A974" s="381" t="str">
        <f>IF(C975=0,"","改良商品テーブル")</f>
        <v/>
      </c>
      <c r="B974" s="381" t="s">
        <v>1348</v>
      </c>
      <c r="C974" s="381">
        <f>改良商品入力!D87</f>
        <v>0</v>
      </c>
    </row>
    <row r="975" spans="1:4">
      <c r="A975" s="381" t="str">
        <f>IF(C975=0,"","改良商品テーブル")</f>
        <v/>
      </c>
      <c r="B975" s="381" t="s">
        <v>1349</v>
      </c>
      <c r="C975" s="381">
        <f>改良商品入力!C87</f>
        <v>0</v>
      </c>
    </row>
    <row r="976" spans="1:4">
      <c r="A976" s="381" t="str">
        <f>IF(C982=0,"","改良商品テーブル")</f>
        <v/>
      </c>
      <c r="B976" s="381" t="s">
        <v>1284</v>
      </c>
      <c r="C976" s="381" t="str">
        <f>申請用入力!$R$12</f>
        <v/>
      </c>
      <c r="D976" s="381" t="s">
        <v>1186</v>
      </c>
    </row>
    <row r="977" spans="1:4">
      <c r="A977" s="381" t="str">
        <f>IF(C982=0,"","改良商品テーブル")</f>
        <v/>
      </c>
      <c r="B977" s="381" t="s">
        <v>1285</v>
      </c>
      <c r="C977" s="381">
        <f>選択!$A$2</f>
        <v>2025</v>
      </c>
    </row>
    <row r="978" spans="1:4">
      <c r="A978" s="381" t="str">
        <f>IF(C982=0,"","改良商品テーブル")</f>
        <v/>
      </c>
      <c r="B978" s="381" t="s">
        <v>1254</v>
      </c>
      <c r="C978" s="381" t="str">
        <f>選択!$A$1</f>
        <v>商品改良支援</v>
      </c>
    </row>
    <row r="979" spans="1:4">
      <c r="A979" s="381" t="str">
        <f>IF(C982=0,"","改良商品テーブル")</f>
        <v/>
      </c>
      <c r="B979" s="381" t="s">
        <v>1286</v>
      </c>
      <c r="C979" s="381" t="e">
        <f ca="1">$C$127</f>
        <v>#N/A</v>
      </c>
    </row>
    <row r="980" spans="1:4">
      <c r="A980" s="381" t="str">
        <f>IF(C982=0,"","改良商品テーブル")</f>
        <v/>
      </c>
      <c r="B980" s="381" t="s">
        <v>1347</v>
      </c>
      <c r="C980" s="381" t="s">
        <v>1350</v>
      </c>
    </row>
    <row r="981" spans="1:4">
      <c r="A981" s="381" t="str">
        <f>IF(C982=0,"","改良商品テーブル")</f>
        <v/>
      </c>
      <c r="B981" s="381" t="s">
        <v>1348</v>
      </c>
      <c r="C981" s="381">
        <f>改良商品入力!D88</f>
        <v>0</v>
      </c>
    </row>
    <row r="982" spans="1:4">
      <c r="A982" s="381" t="str">
        <f>IF(C982=0,"","改良商品テーブル")</f>
        <v/>
      </c>
      <c r="B982" s="381" t="s">
        <v>1349</v>
      </c>
      <c r="C982" s="381">
        <f>改良商品入力!C88</f>
        <v>0</v>
      </c>
    </row>
    <row r="983" spans="1:4">
      <c r="A983" s="381" t="str">
        <f>IF(C989=0,"","改良商品テーブル")</f>
        <v/>
      </c>
      <c r="B983" s="381" t="s">
        <v>1284</v>
      </c>
      <c r="C983" s="381" t="str">
        <f>申請用入力!$R$12</f>
        <v/>
      </c>
      <c r="D983" s="381" t="s">
        <v>1186</v>
      </c>
    </row>
    <row r="984" spans="1:4">
      <c r="A984" s="381" t="str">
        <f>IF(C989=0,"","改良商品テーブル")</f>
        <v/>
      </c>
      <c r="B984" s="381" t="s">
        <v>1285</v>
      </c>
      <c r="C984" s="381">
        <f>選択!$A$2</f>
        <v>2025</v>
      </c>
    </row>
    <row r="985" spans="1:4">
      <c r="A985" s="381" t="str">
        <f>IF(C989=0,"","改良商品テーブル")</f>
        <v/>
      </c>
      <c r="B985" s="381" t="s">
        <v>1254</v>
      </c>
      <c r="C985" s="381" t="str">
        <f>選択!$A$1</f>
        <v>商品改良支援</v>
      </c>
    </row>
    <row r="986" spans="1:4">
      <c r="A986" s="381" t="str">
        <f>IF(C989=0,"","改良商品テーブル")</f>
        <v/>
      </c>
      <c r="B986" s="381" t="s">
        <v>1286</v>
      </c>
      <c r="C986" s="381" t="e">
        <f ca="1">$C$127</f>
        <v>#N/A</v>
      </c>
    </row>
    <row r="987" spans="1:4">
      <c r="A987" s="381" t="str">
        <f>IF(C989=0,"","改良商品テーブル")</f>
        <v/>
      </c>
      <c r="B987" s="381" t="s">
        <v>1347</v>
      </c>
      <c r="C987" s="381" t="s">
        <v>1350</v>
      </c>
    </row>
    <row r="988" spans="1:4">
      <c r="A988" s="381" t="str">
        <f>IF(C989=0,"","改良商品テーブル")</f>
        <v/>
      </c>
      <c r="B988" s="381" t="s">
        <v>1348</v>
      </c>
      <c r="C988" s="381">
        <f>改良商品入力!D89</f>
        <v>0</v>
      </c>
    </row>
    <row r="989" spans="1:4">
      <c r="A989" s="381" t="str">
        <f>IF(C989=0,"","改良商品テーブル")</f>
        <v/>
      </c>
      <c r="B989" s="381" t="s">
        <v>1349</v>
      </c>
      <c r="C989" s="381">
        <f>改良商品入力!C89</f>
        <v>0</v>
      </c>
    </row>
    <row r="990" spans="1:4">
      <c r="A990" s="381" t="str">
        <f>IF(C996=0,"","改良商品テーブル")</f>
        <v/>
      </c>
      <c r="B990" s="381" t="s">
        <v>1284</v>
      </c>
      <c r="C990" s="381" t="str">
        <f>申請用入力!$R$12</f>
        <v/>
      </c>
      <c r="D990" s="381" t="s">
        <v>1186</v>
      </c>
    </row>
    <row r="991" spans="1:4">
      <c r="A991" s="381" t="str">
        <f>IF(C996=0,"","改良商品テーブル")</f>
        <v/>
      </c>
      <c r="B991" s="381" t="s">
        <v>1285</v>
      </c>
      <c r="C991" s="381">
        <f>選択!$A$2</f>
        <v>2025</v>
      </c>
    </row>
    <row r="992" spans="1:4">
      <c r="A992" s="381" t="str">
        <f>IF(C996=0,"","改良商品テーブル")</f>
        <v/>
      </c>
      <c r="B992" s="381" t="s">
        <v>1254</v>
      </c>
      <c r="C992" s="381" t="str">
        <f>選択!$A$1</f>
        <v>商品改良支援</v>
      </c>
    </row>
    <row r="993" spans="1:4">
      <c r="A993" s="381" t="str">
        <f>IF(C996=0,"","改良商品テーブル")</f>
        <v/>
      </c>
      <c r="B993" s="381" t="s">
        <v>1286</v>
      </c>
      <c r="C993" s="381" t="e">
        <f ca="1">$C$127</f>
        <v>#N/A</v>
      </c>
    </row>
    <row r="994" spans="1:4">
      <c r="A994" s="381" t="str">
        <f>IF(C996=0,"","改良商品テーブル")</f>
        <v/>
      </c>
      <c r="B994" s="381" t="s">
        <v>1347</v>
      </c>
      <c r="C994" s="381" t="s">
        <v>1350</v>
      </c>
    </row>
    <row r="995" spans="1:4">
      <c r="A995" s="381" t="str">
        <f>IF(C996=0,"","改良商品テーブル")</f>
        <v/>
      </c>
      <c r="B995" s="381" t="s">
        <v>1348</v>
      </c>
      <c r="C995" s="381">
        <f>改良商品入力!D90</f>
        <v>0</v>
      </c>
    </row>
    <row r="996" spans="1:4">
      <c r="A996" s="381" t="str">
        <f>IF(C996=0,"","改良商品テーブル")</f>
        <v/>
      </c>
      <c r="B996" s="381" t="s">
        <v>1349</v>
      </c>
      <c r="C996" s="381">
        <f>改良商品入力!C90</f>
        <v>0</v>
      </c>
    </row>
    <row r="997" spans="1:4">
      <c r="A997" s="381" t="str">
        <f>IF(C1003=0,"","改良商品テーブル")</f>
        <v/>
      </c>
      <c r="B997" s="381" t="s">
        <v>1284</v>
      </c>
      <c r="C997" s="381" t="str">
        <f>申請用入力!$R$12</f>
        <v/>
      </c>
      <c r="D997" s="381" t="s">
        <v>1186</v>
      </c>
    </row>
    <row r="998" spans="1:4">
      <c r="A998" s="381" t="str">
        <f>IF(C1003=0,"","改良商品テーブル")</f>
        <v/>
      </c>
      <c r="B998" s="381" t="s">
        <v>1285</v>
      </c>
      <c r="C998" s="381">
        <f>選択!$A$2</f>
        <v>2025</v>
      </c>
    </row>
    <row r="999" spans="1:4">
      <c r="A999" s="381" t="str">
        <f>IF(C1003=0,"","改良商品テーブル")</f>
        <v/>
      </c>
      <c r="B999" s="381" t="s">
        <v>1254</v>
      </c>
      <c r="C999" s="381" t="str">
        <f>選択!$A$1</f>
        <v>商品改良支援</v>
      </c>
    </row>
    <row r="1000" spans="1:4">
      <c r="A1000" s="381" t="str">
        <f>IF(C1003=0,"","改良商品テーブル")</f>
        <v/>
      </c>
      <c r="B1000" s="381" t="s">
        <v>1286</v>
      </c>
      <c r="C1000" s="381" t="e">
        <f ca="1">$C$127</f>
        <v>#N/A</v>
      </c>
    </row>
    <row r="1001" spans="1:4">
      <c r="A1001" s="381" t="str">
        <f>IF(C1003=0,"","改良商品テーブル")</f>
        <v/>
      </c>
      <c r="B1001" s="381" t="s">
        <v>1347</v>
      </c>
      <c r="C1001" s="381" t="s">
        <v>1350</v>
      </c>
    </row>
    <row r="1002" spans="1:4">
      <c r="A1002" s="381" t="str">
        <f>IF(C1003=0,"","改良商品テーブル")</f>
        <v/>
      </c>
      <c r="B1002" s="381" t="s">
        <v>1348</v>
      </c>
      <c r="C1002" s="381">
        <f>改良商品入力!D91</f>
        <v>0</v>
      </c>
    </row>
    <row r="1003" spans="1:4">
      <c r="A1003" s="381" t="str">
        <f>IF(C1003=0,"","改良商品テーブル")</f>
        <v/>
      </c>
      <c r="B1003" s="381" t="s">
        <v>1349</v>
      </c>
      <c r="C1003" s="381">
        <f>改良商品入力!C91</f>
        <v>0</v>
      </c>
    </row>
    <row r="1004" spans="1:4">
      <c r="A1004" s="381" t="str">
        <f>IF(C1010=0,"","改良商品テーブル")</f>
        <v/>
      </c>
      <c r="B1004" s="381" t="s">
        <v>1284</v>
      </c>
      <c r="C1004" s="381" t="str">
        <f>申請用入力!$R$12</f>
        <v/>
      </c>
      <c r="D1004" s="381" t="s">
        <v>1186</v>
      </c>
    </row>
    <row r="1005" spans="1:4">
      <c r="A1005" s="381" t="str">
        <f>IF(C1010=0,"","改良商品テーブル")</f>
        <v/>
      </c>
      <c r="B1005" s="381" t="s">
        <v>1285</v>
      </c>
      <c r="C1005" s="381">
        <f>選択!$A$2</f>
        <v>2025</v>
      </c>
    </row>
    <row r="1006" spans="1:4">
      <c r="A1006" s="381" t="str">
        <f>IF(C1010=0,"","改良商品テーブル")</f>
        <v/>
      </c>
      <c r="B1006" s="381" t="s">
        <v>1254</v>
      </c>
      <c r="C1006" s="381" t="str">
        <f>選択!$A$1</f>
        <v>商品改良支援</v>
      </c>
    </row>
    <row r="1007" spans="1:4">
      <c r="A1007" s="381" t="str">
        <f>IF(C1010=0,"","改良商品テーブル")</f>
        <v/>
      </c>
      <c r="B1007" s="381" t="s">
        <v>1286</v>
      </c>
      <c r="C1007" s="381" t="e">
        <f ca="1">$C$127</f>
        <v>#N/A</v>
      </c>
    </row>
    <row r="1008" spans="1:4">
      <c r="A1008" s="381" t="str">
        <f>IF(C1010=0,"","改良商品テーブル")</f>
        <v/>
      </c>
      <c r="B1008" s="381" t="s">
        <v>1347</v>
      </c>
      <c r="C1008" s="381" t="s">
        <v>1350</v>
      </c>
    </row>
    <row r="1009" spans="1:4">
      <c r="A1009" s="381" t="str">
        <f>IF(C1010=0,"","改良商品テーブル")</f>
        <v/>
      </c>
      <c r="B1009" s="381" t="s">
        <v>1348</v>
      </c>
      <c r="C1009" s="381">
        <f>改良商品入力!D92</f>
        <v>0</v>
      </c>
    </row>
    <row r="1010" spans="1:4">
      <c r="A1010" s="381" t="str">
        <f>IF(C1010=0,"","改良商品テーブル")</f>
        <v/>
      </c>
      <c r="B1010" s="381" t="s">
        <v>1349</v>
      </c>
      <c r="C1010" s="381">
        <f>改良商品入力!C92</f>
        <v>0</v>
      </c>
    </row>
    <row r="1011" spans="1:4">
      <c r="A1011" s="381" t="str">
        <f>IF(C1017=0,"","改良商品テーブル")</f>
        <v/>
      </c>
      <c r="B1011" s="381" t="s">
        <v>1284</v>
      </c>
      <c r="C1011" s="381" t="str">
        <f>申請用入力!$R$12</f>
        <v/>
      </c>
      <c r="D1011" s="381" t="s">
        <v>1186</v>
      </c>
    </row>
    <row r="1012" spans="1:4">
      <c r="A1012" s="381" t="str">
        <f>IF(C1017=0,"","改良商品テーブル")</f>
        <v/>
      </c>
      <c r="B1012" s="381" t="s">
        <v>1285</v>
      </c>
      <c r="C1012" s="381">
        <f>選択!$A$2</f>
        <v>2025</v>
      </c>
    </row>
    <row r="1013" spans="1:4">
      <c r="A1013" s="381" t="str">
        <f>IF(C1017=0,"","改良商品テーブル")</f>
        <v/>
      </c>
      <c r="B1013" s="381" t="s">
        <v>1254</v>
      </c>
      <c r="C1013" s="381" t="str">
        <f>選択!$A$1</f>
        <v>商品改良支援</v>
      </c>
    </row>
    <row r="1014" spans="1:4">
      <c r="A1014" s="381" t="str">
        <f>IF(C1017=0,"","改良商品テーブル")</f>
        <v/>
      </c>
      <c r="B1014" s="381" t="s">
        <v>1286</v>
      </c>
      <c r="C1014" s="381" t="e">
        <f ca="1">$C$127</f>
        <v>#N/A</v>
      </c>
    </row>
    <row r="1015" spans="1:4">
      <c r="A1015" s="381" t="str">
        <f>IF(C1017=0,"","改良商品テーブル")</f>
        <v/>
      </c>
      <c r="B1015" s="381" t="s">
        <v>1347</v>
      </c>
      <c r="C1015" s="381" t="s">
        <v>1350</v>
      </c>
    </row>
    <row r="1016" spans="1:4">
      <c r="A1016" s="381" t="str">
        <f>IF(C1017=0,"","改良商品テーブル")</f>
        <v/>
      </c>
      <c r="B1016" s="381" t="s">
        <v>1348</v>
      </c>
      <c r="C1016" s="381">
        <f>改良商品入力!D93</f>
        <v>0</v>
      </c>
    </row>
    <row r="1017" spans="1:4">
      <c r="A1017" s="381" t="str">
        <f>IF(C1017=0,"","改良商品テーブル")</f>
        <v/>
      </c>
      <c r="B1017" s="381" t="s">
        <v>1349</v>
      </c>
      <c r="C1017" s="381">
        <f>改良商品入力!C93</f>
        <v>0</v>
      </c>
    </row>
    <row r="1018" spans="1:4">
      <c r="A1018" s="381" t="str">
        <f>IF(C1024=0,"","改良商品テーブル")</f>
        <v/>
      </c>
      <c r="B1018" s="381" t="s">
        <v>1284</v>
      </c>
      <c r="C1018" s="381" t="str">
        <f>申請用入力!$R$12</f>
        <v/>
      </c>
      <c r="D1018" s="381" t="s">
        <v>1186</v>
      </c>
    </row>
    <row r="1019" spans="1:4">
      <c r="A1019" s="381" t="str">
        <f>IF(C1024=0,"","改良商品テーブル")</f>
        <v/>
      </c>
      <c r="B1019" s="381" t="s">
        <v>1285</v>
      </c>
      <c r="C1019" s="381">
        <f>選択!$A$2</f>
        <v>2025</v>
      </c>
    </row>
    <row r="1020" spans="1:4">
      <c r="A1020" s="381" t="str">
        <f>IF(C1024=0,"","改良商品テーブル")</f>
        <v/>
      </c>
      <c r="B1020" s="381" t="s">
        <v>1254</v>
      </c>
      <c r="C1020" s="381" t="str">
        <f>選択!$A$1</f>
        <v>商品改良支援</v>
      </c>
    </row>
    <row r="1021" spans="1:4">
      <c r="A1021" s="381" t="str">
        <f>IF(C1024=0,"","改良商品テーブル")</f>
        <v/>
      </c>
      <c r="B1021" s="381" t="s">
        <v>1286</v>
      </c>
      <c r="C1021" s="381" t="e">
        <f ca="1">$C$127</f>
        <v>#N/A</v>
      </c>
    </row>
    <row r="1022" spans="1:4">
      <c r="A1022" s="381" t="str">
        <f>IF(C1024=0,"","改良商品テーブル")</f>
        <v/>
      </c>
      <c r="B1022" s="381" t="s">
        <v>1347</v>
      </c>
      <c r="C1022" s="381" t="s">
        <v>1350</v>
      </c>
    </row>
    <row r="1023" spans="1:4">
      <c r="A1023" s="381" t="str">
        <f>IF(C1024=0,"","改良商品テーブル")</f>
        <v/>
      </c>
      <c r="B1023" s="381" t="s">
        <v>1348</v>
      </c>
      <c r="C1023" s="381">
        <f>改良商品入力!D94</f>
        <v>0</v>
      </c>
    </row>
    <row r="1024" spans="1:4">
      <c r="A1024" s="381" t="str">
        <f>IF(C1024=0,"","改良商品テーブル")</f>
        <v/>
      </c>
      <c r="B1024" s="381" t="s">
        <v>1349</v>
      </c>
      <c r="C1024" s="381">
        <f>改良商品入力!C94</f>
        <v>0</v>
      </c>
    </row>
    <row r="1025" spans="1:4">
      <c r="A1025" s="381" t="str">
        <f>IF(C1031=0,"","改良商品テーブル")</f>
        <v/>
      </c>
      <c r="B1025" s="381" t="s">
        <v>1284</v>
      </c>
      <c r="C1025" s="381" t="str">
        <f>申請用入力!$R$12</f>
        <v/>
      </c>
      <c r="D1025" s="381" t="s">
        <v>1186</v>
      </c>
    </row>
    <row r="1026" spans="1:4">
      <c r="A1026" s="381" t="str">
        <f>IF(C1031=0,"","改良商品テーブル")</f>
        <v/>
      </c>
      <c r="B1026" s="381" t="s">
        <v>1285</v>
      </c>
      <c r="C1026" s="381">
        <f>選択!$A$2</f>
        <v>2025</v>
      </c>
    </row>
    <row r="1027" spans="1:4">
      <c r="A1027" s="381" t="str">
        <f>IF(C1031=0,"","改良商品テーブル")</f>
        <v/>
      </c>
      <c r="B1027" s="381" t="s">
        <v>1254</v>
      </c>
      <c r="C1027" s="381" t="str">
        <f>選択!$A$1</f>
        <v>商品改良支援</v>
      </c>
    </row>
    <row r="1028" spans="1:4">
      <c r="A1028" s="381" t="str">
        <f>IF(C1031=0,"","改良商品テーブル")</f>
        <v/>
      </c>
      <c r="B1028" s="381" t="s">
        <v>1286</v>
      </c>
      <c r="C1028" s="381" t="e">
        <f ca="1">$C$127</f>
        <v>#N/A</v>
      </c>
    </row>
    <row r="1029" spans="1:4">
      <c r="A1029" s="381" t="str">
        <f>IF(C1031=0,"","改良商品テーブル")</f>
        <v/>
      </c>
      <c r="B1029" s="381" t="s">
        <v>1347</v>
      </c>
      <c r="C1029" s="381" t="s">
        <v>1350</v>
      </c>
    </row>
    <row r="1030" spans="1:4">
      <c r="A1030" s="381" t="str">
        <f>IF(C1031=0,"","改良商品テーブル")</f>
        <v/>
      </c>
      <c r="B1030" s="381" t="s">
        <v>1348</v>
      </c>
      <c r="C1030" s="381">
        <f>改良商品入力!D95</f>
        <v>0</v>
      </c>
    </row>
    <row r="1031" spans="1:4">
      <c r="A1031" s="381" t="str">
        <f>IF(C1031=0,"","改良商品テーブル")</f>
        <v/>
      </c>
      <c r="B1031" s="381" t="s">
        <v>1349</v>
      </c>
      <c r="C1031" s="381">
        <f>改良商品入力!C95</f>
        <v>0</v>
      </c>
    </row>
    <row r="1032" spans="1:4">
      <c r="A1032" s="381" t="str">
        <f>IF(C1038=0,"","改良商品テーブル")</f>
        <v/>
      </c>
      <c r="B1032" s="381" t="s">
        <v>1284</v>
      </c>
      <c r="C1032" s="381" t="str">
        <f>申請用入力!$R$12</f>
        <v/>
      </c>
      <c r="D1032" s="381" t="s">
        <v>1186</v>
      </c>
    </row>
    <row r="1033" spans="1:4">
      <c r="A1033" s="381" t="str">
        <f>IF(C1038=0,"","改良商品テーブル")</f>
        <v/>
      </c>
      <c r="B1033" s="381" t="s">
        <v>1285</v>
      </c>
      <c r="C1033" s="381">
        <f>選択!$A$2</f>
        <v>2025</v>
      </c>
    </row>
    <row r="1034" spans="1:4">
      <c r="A1034" s="381" t="str">
        <f>IF(C1038=0,"","改良商品テーブル")</f>
        <v/>
      </c>
      <c r="B1034" s="381" t="s">
        <v>1254</v>
      </c>
      <c r="C1034" s="381" t="str">
        <f>選択!$A$1</f>
        <v>商品改良支援</v>
      </c>
    </row>
    <row r="1035" spans="1:4">
      <c r="A1035" s="381" t="str">
        <f>IF(C1038=0,"","改良商品テーブル")</f>
        <v/>
      </c>
      <c r="B1035" s="381" t="s">
        <v>1286</v>
      </c>
      <c r="C1035" s="381" t="e">
        <f ca="1">$C$127</f>
        <v>#N/A</v>
      </c>
    </row>
    <row r="1036" spans="1:4">
      <c r="A1036" s="381" t="str">
        <f>IF(C1038=0,"","改良商品テーブル")</f>
        <v/>
      </c>
      <c r="B1036" s="381" t="s">
        <v>1347</v>
      </c>
      <c r="C1036" s="381" t="s">
        <v>1350</v>
      </c>
    </row>
    <row r="1037" spans="1:4">
      <c r="A1037" s="381" t="str">
        <f>IF(C1038=0,"","改良商品テーブル")</f>
        <v/>
      </c>
      <c r="B1037" s="381" t="s">
        <v>1348</v>
      </c>
      <c r="C1037" s="381">
        <f>改良商品入力!D96</f>
        <v>0</v>
      </c>
    </row>
    <row r="1038" spans="1:4">
      <c r="A1038" s="381" t="str">
        <f>IF(C1038=0,"","改良商品テーブル")</f>
        <v/>
      </c>
      <c r="B1038" s="381" t="s">
        <v>1349</v>
      </c>
      <c r="C1038" s="381">
        <f>改良商品入力!C96</f>
        <v>0</v>
      </c>
    </row>
    <row r="1039" spans="1:4">
      <c r="A1039" s="381" t="str">
        <f>IF(C1045=0,"","改良商品テーブル")</f>
        <v/>
      </c>
      <c r="B1039" s="381" t="s">
        <v>1284</v>
      </c>
      <c r="C1039" s="381" t="str">
        <f>申請用入力!$R$12</f>
        <v/>
      </c>
      <c r="D1039" s="381" t="s">
        <v>1186</v>
      </c>
    </row>
    <row r="1040" spans="1:4">
      <c r="A1040" s="381" t="str">
        <f>IF(C1045=0,"","改良商品テーブル")</f>
        <v/>
      </c>
      <c r="B1040" s="381" t="s">
        <v>1285</v>
      </c>
      <c r="C1040" s="381">
        <f>選択!$A$2</f>
        <v>2025</v>
      </c>
    </row>
    <row r="1041" spans="1:4">
      <c r="A1041" s="381" t="str">
        <f>IF(C1045=0,"","改良商品テーブル")</f>
        <v/>
      </c>
      <c r="B1041" s="381" t="s">
        <v>1254</v>
      </c>
      <c r="C1041" s="381" t="str">
        <f>選択!$A$1</f>
        <v>商品改良支援</v>
      </c>
    </row>
    <row r="1042" spans="1:4">
      <c r="A1042" s="381" t="str">
        <f>IF(C1045=0,"","改良商品テーブル")</f>
        <v/>
      </c>
      <c r="B1042" s="381" t="s">
        <v>1286</v>
      </c>
      <c r="C1042" s="381" t="e">
        <f ca="1">$C$127</f>
        <v>#N/A</v>
      </c>
    </row>
    <row r="1043" spans="1:4">
      <c r="A1043" s="381" t="str">
        <f>IF(C1045=0,"","改良商品テーブル")</f>
        <v/>
      </c>
      <c r="B1043" s="381" t="s">
        <v>1347</v>
      </c>
      <c r="C1043" s="381" t="s">
        <v>1350</v>
      </c>
    </row>
    <row r="1044" spans="1:4">
      <c r="A1044" s="381" t="str">
        <f>IF(C1045=0,"","改良商品テーブル")</f>
        <v/>
      </c>
      <c r="B1044" s="381" t="s">
        <v>1348</v>
      </c>
      <c r="C1044" s="381">
        <f>改良商品入力!D97</f>
        <v>0</v>
      </c>
    </row>
    <row r="1045" spans="1:4">
      <c r="A1045" s="381" t="str">
        <f>IF(C1045=0,"","改良商品テーブル")</f>
        <v/>
      </c>
      <c r="B1045" s="381" t="s">
        <v>1349</v>
      </c>
      <c r="C1045" s="381">
        <f>改良商品入力!C97</f>
        <v>0</v>
      </c>
    </row>
    <row r="1046" spans="1:4">
      <c r="A1046" s="381" t="str">
        <f>IF(C1052=0,"","改良商品テーブル")</f>
        <v/>
      </c>
      <c r="B1046" s="381" t="s">
        <v>1284</v>
      </c>
      <c r="C1046" s="381" t="str">
        <f>申請用入力!$R$12</f>
        <v/>
      </c>
      <c r="D1046" s="381" t="s">
        <v>1186</v>
      </c>
    </row>
    <row r="1047" spans="1:4">
      <c r="A1047" s="381" t="str">
        <f>IF(C1052=0,"","改良商品テーブル")</f>
        <v/>
      </c>
      <c r="B1047" s="381" t="s">
        <v>1285</v>
      </c>
      <c r="C1047" s="381">
        <f>選択!$A$2</f>
        <v>2025</v>
      </c>
    </row>
    <row r="1048" spans="1:4">
      <c r="A1048" s="381" t="str">
        <f>IF(C1052=0,"","改良商品テーブル")</f>
        <v/>
      </c>
      <c r="B1048" s="381" t="s">
        <v>1254</v>
      </c>
      <c r="C1048" s="381" t="str">
        <f>選択!$A$1</f>
        <v>商品改良支援</v>
      </c>
    </row>
    <row r="1049" spans="1:4">
      <c r="A1049" s="381" t="str">
        <f>IF(C1052=0,"","改良商品テーブル")</f>
        <v/>
      </c>
      <c r="B1049" s="381" t="s">
        <v>1286</v>
      </c>
      <c r="C1049" s="381" t="e">
        <f ca="1">$C$127</f>
        <v>#N/A</v>
      </c>
    </row>
    <row r="1050" spans="1:4">
      <c r="A1050" s="381" t="str">
        <f>IF(C1052=0,"","改良商品テーブル")</f>
        <v/>
      </c>
      <c r="B1050" s="381" t="s">
        <v>1347</v>
      </c>
      <c r="C1050" s="381" t="s">
        <v>1350</v>
      </c>
    </row>
    <row r="1051" spans="1:4">
      <c r="A1051" s="381" t="str">
        <f>IF(C1052=0,"","改良商品テーブル")</f>
        <v/>
      </c>
      <c r="B1051" s="381" t="s">
        <v>1348</v>
      </c>
      <c r="C1051" s="381">
        <f>改良商品入力!D98</f>
        <v>0</v>
      </c>
    </row>
    <row r="1052" spans="1:4">
      <c r="A1052" s="381" t="str">
        <f>IF(C1052=0,"","改良商品テーブル")</f>
        <v/>
      </c>
      <c r="B1052" s="381" t="s">
        <v>1349</v>
      </c>
      <c r="C1052" s="381">
        <f>改良商品入力!C98</f>
        <v>0</v>
      </c>
    </row>
    <row r="1053" spans="1:4">
      <c r="A1053" s="381" t="str">
        <f>IF(C1059=0,"","改良商品テーブル")</f>
        <v/>
      </c>
      <c r="B1053" s="381" t="s">
        <v>1284</v>
      </c>
      <c r="C1053" s="381" t="str">
        <f>申請用入力!$R$12</f>
        <v/>
      </c>
      <c r="D1053" s="381" t="s">
        <v>1186</v>
      </c>
    </row>
    <row r="1054" spans="1:4">
      <c r="A1054" s="381" t="str">
        <f>IF(C1059=0,"","改良商品テーブル")</f>
        <v/>
      </c>
      <c r="B1054" s="381" t="s">
        <v>1285</v>
      </c>
      <c r="C1054" s="381">
        <f>選択!$A$2</f>
        <v>2025</v>
      </c>
    </row>
    <row r="1055" spans="1:4">
      <c r="A1055" s="381" t="str">
        <f>IF(C1059=0,"","改良商品テーブル")</f>
        <v/>
      </c>
      <c r="B1055" s="381" t="s">
        <v>1254</v>
      </c>
      <c r="C1055" s="381" t="str">
        <f>選択!$A$1</f>
        <v>商品改良支援</v>
      </c>
    </row>
    <row r="1056" spans="1:4">
      <c r="A1056" s="381" t="str">
        <f>IF(C1059=0,"","改良商品テーブル")</f>
        <v/>
      </c>
      <c r="B1056" s="381" t="s">
        <v>1286</v>
      </c>
      <c r="C1056" s="381" t="e">
        <f ca="1">$C$127</f>
        <v>#N/A</v>
      </c>
    </row>
    <row r="1057" spans="1:4">
      <c r="A1057" s="381" t="str">
        <f>IF(C1059=0,"","改良商品テーブル")</f>
        <v/>
      </c>
      <c r="B1057" s="381" t="s">
        <v>1347</v>
      </c>
      <c r="C1057" s="381" t="s">
        <v>1350</v>
      </c>
    </row>
    <row r="1058" spans="1:4">
      <c r="A1058" s="381" t="str">
        <f>IF(C1059=0,"","改良商品テーブル")</f>
        <v/>
      </c>
      <c r="B1058" s="381" t="s">
        <v>1348</v>
      </c>
      <c r="C1058" s="381">
        <f>改良商品入力!D99</f>
        <v>0</v>
      </c>
    </row>
    <row r="1059" spans="1:4">
      <c r="A1059" s="381" t="str">
        <f>IF(C1059=0,"","改良商品テーブル")</f>
        <v/>
      </c>
      <c r="B1059" s="381" t="s">
        <v>1349</v>
      </c>
      <c r="C1059" s="381">
        <f>改良商品入力!C99</f>
        <v>0</v>
      </c>
    </row>
    <row r="1060" spans="1:4">
      <c r="A1060" s="381" t="str">
        <f>IF(C1066=0,"","改良商品テーブル")</f>
        <v/>
      </c>
      <c r="B1060" s="381" t="s">
        <v>1284</v>
      </c>
      <c r="C1060" s="381" t="str">
        <f>申請用入力!$R$12</f>
        <v/>
      </c>
      <c r="D1060" s="381" t="s">
        <v>1186</v>
      </c>
    </row>
    <row r="1061" spans="1:4">
      <c r="A1061" s="381" t="str">
        <f>IF(C1066=0,"","改良商品テーブル")</f>
        <v/>
      </c>
      <c r="B1061" s="381" t="s">
        <v>1285</v>
      </c>
      <c r="C1061" s="381">
        <f>選択!$A$2</f>
        <v>2025</v>
      </c>
    </row>
    <row r="1062" spans="1:4">
      <c r="A1062" s="381" t="str">
        <f>IF(C1066=0,"","改良商品テーブル")</f>
        <v/>
      </c>
      <c r="B1062" s="381" t="s">
        <v>1254</v>
      </c>
      <c r="C1062" s="381" t="str">
        <f>選択!$A$1</f>
        <v>商品改良支援</v>
      </c>
    </row>
    <row r="1063" spans="1:4">
      <c r="A1063" s="381" t="str">
        <f>IF(C1066=0,"","改良商品テーブル")</f>
        <v/>
      </c>
      <c r="B1063" s="381" t="s">
        <v>1286</v>
      </c>
      <c r="C1063" s="381" t="e">
        <f ca="1">$C$127</f>
        <v>#N/A</v>
      </c>
    </row>
    <row r="1064" spans="1:4">
      <c r="A1064" s="381" t="str">
        <f>IF(C1066=0,"","改良商品テーブル")</f>
        <v/>
      </c>
      <c r="B1064" s="381" t="s">
        <v>1347</v>
      </c>
      <c r="C1064" s="381" t="s">
        <v>1350</v>
      </c>
    </row>
    <row r="1065" spans="1:4">
      <c r="A1065" s="381" t="str">
        <f>IF(C1066=0,"","改良商品テーブル")</f>
        <v/>
      </c>
      <c r="B1065" s="381" t="s">
        <v>1348</v>
      </c>
      <c r="C1065" s="381">
        <f>改良商品入力!D100</f>
        <v>0</v>
      </c>
    </row>
    <row r="1066" spans="1:4">
      <c r="A1066" s="381" t="str">
        <f>IF(C1066=0,"","改良商品テーブル")</f>
        <v/>
      </c>
      <c r="B1066" s="381" t="s">
        <v>1349</v>
      </c>
      <c r="C1066" s="381">
        <f>改良商品入力!C100</f>
        <v>0</v>
      </c>
    </row>
    <row r="1067" spans="1:4">
      <c r="A1067" s="381" t="str">
        <f>IF(C1073=0,"","改良商品テーブル")</f>
        <v/>
      </c>
      <c r="B1067" s="381" t="s">
        <v>1284</v>
      </c>
      <c r="C1067" s="381" t="str">
        <f>申請用入力!$R$12</f>
        <v/>
      </c>
      <c r="D1067" s="381" t="s">
        <v>1186</v>
      </c>
    </row>
    <row r="1068" spans="1:4">
      <c r="A1068" s="381" t="str">
        <f>IF(C1073=0,"","改良商品テーブル")</f>
        <v/>
      </c>
      <c r="B1068" s="381" t="s">
        <v>1285</v>
      </c>
      <c r="C1068" s="381">
        <f>選択!$A$2</f>
        <v>2025</v>
      </c>
    </row>
    <row r="1069" spans="1:4">
      <c r="A1069" s="381" t="str">
        <f>IF(C1073=0,"","改良商品テーブル")</f>
        <v/>
      </c>
      <c r="B1069" s="381" t="s">
        <v>1254</v>
      </c>
      <c r="C1069" s="381" t="str">
        <f>選択!$A$1</f>
        <v>商品改良支援</v>
      </c>
    </row>
    <row r="1070" spans="1:4">
      <c r="A1070" s="381" t="str">
        <f>IF(C1073=0,"","改良商品テーブル")</f>
        <v/>
      </c>
      <c r="B1070" s="381" t="s">
        <v>1286</v>
      </c>
      <c r="C1070" s="381" t="e">
        <f ca="1">$C$127</f>
        <v>#N/A</v>
      </c>
    </row>
    <row r="1071" spans="1:4">
      <c r="A1071" s="381" t="str">
        <f>IF(C1073=0,"","改良商品テーブル")</f>
        <v/>
      </c>
      <c r="B1071" s="381" t="s">
        <v>1347</v>
      </c>
      <c r="C1071" s="381" t="s">
        <v>1350</v>
      </c>
    </row>
    <row r="1072" spans="1:4">
      <c r="A1072" s="381" t="str">
        <f>IF(C1073=0,"","改良商品テーブル")</f>
        <v/>
      </c>
      <c r="B1072" s="381" t="s">
        <v>1348</v>
      </c>
      <c r="C1072" s="381">
        <f>改良商品入力!D101</f>
        <v>0</v>
      </c>
    </row>
    <row r="1073" spans="1:4">
      <c r="A1073" s="381" t="str">
        <f>IF(C1073=0,"","改良商品テーブル")</f>
        <v/>
      </c>
      <c r="B1073" s="381" t="s">
        <v>1349</v>
      </c>
      <c r="C1073" s="381">
        <f>改良商品入力!C101</f>
        <v>0</v>
      </c>
    </row>
    <row r="1074" spans="1:4">
      <c r="A1074" s="381" t="str">
        <f>IF(C1080=0,"","改良商品テーブル")</f>
        <v/>
      </c>
      <c r="B1074" s="381" t="s">
        <v>1284</v>
      </c>
      <c r="C1074" s="381" t="str">
        <f>申請用入力!$R$12</f>
        <v/>
      </c>
      <c r="D1074" s="381" t="s">
        <v>1186</v>
      </c>
    </row>
    <row r="1075" spans="1:4">
      <c r="A1075" s="381" t="str">
        <f>IF(C1080=0,"","改良商品テーブル")</f>
        <v/>
      </c>
      <c r="B1075" s="381" t="s">
        <v>1285</v>
      </c>
      <c r="C1075" s="381">
        <f>選択!$A$2</f>
        <v>2025</v>
      </c>
    </row>
    <row r="1076" spans="1:4">
      <c r="A1076" s="381" t="str">
        <f>IF(C1080=0,"","改良商品テーブル")</f>
        <v/>
      </c>
      <c r="B1076" s="381" t="s">
        <v>1254</v>
      </c>
      <c r="C1076" s="381" t="str">
        <f>選択!$A$1</f>
        <v>商品改良支援</v>
      </c>
    </row>
    <row r="1077" spans="1:4">
      <c r="A1077" s="381" t="str">
        <f>IF(C1080=0,"","改良商品テーブル")</f>
        <v/>
      </c>
      <c r="B1077" s="381" t="s">
        <v>1286</v>
      </c>
      <c r="C1077" s="381" t="e">
        <f ca="1">$C$127</f>
        <v>#N/A</v>
      </c>
    </row>
    <row r="1078" spans="1:4">
      <c r="A1078" s="381" t="str">
        <f>IF(C1080=0,"","改良商品テーブル")</f>
        <v/>
      </c>
      <c r="B1078" s="381" t="s">
        <v>1347</v>
      </c>
      <c r="C1078" s="381" t="s">
        <v>1350</v>
      </c>
    </row>
    <row r="1079" spans="1:4">
      <c r="A1079" s="381" t="str">
        <f>IF(C1080=0,"","改良商品テーブル")</f>
        <v/>
      </c>
      <c r="B1079" s="381" t="s">
        <v>1348</v>
      </c>
      <c r="C1079" s="381">
        <f>改良商品入力!D102</f>
        <v>0</v>
      </c>
    </row>
    <row r="1080" spans="1:4">
      <c r="A1080" s="381" t="str">
        <f>IF(C1080=0,"","改良商品テーブル")</f>
        <v/>
      </c>
      <c r="B1080" s="381" t="s">
        <v>1349</v>
      </c>
      <c r="C1080" s="381">
        <f>改良商品入力!C102</f>
        <v>0</v>
      </c>
    </row>
    <row r="1081" spans="1:4">
      <c r="A1081" s="381" t="str">
        <f>IF(C1087=0,"","改良商品テーブル")</f>
        <v/>
      </c>
      <c r="B1081" s="381" t="s">
        <v>1284</v>
      </c>
      <c r="C1081" s="381" t="str">
        <f>申請用入力!$R$12</f>
        <v/>
      </c>
      <c r="D1081" s="381" t="s">
        <v>1186</v>
      </c>
    </row>
    <row r="1082" spans="1:4">
      <c r="A1082" s="381" t="str">
        <f>IF(C1087=0,"","改良商品テーブル")</f>
        <v/>
      </c>
      <c r="B1082" s="381" t="s">
        <v>1285</v>
      </c>
      <c r="C1082" s="381">
        <f>選択!$A$2</f>
        <v>2025</v>
      </c>
    </row>
    <row r="1083" spans="1:4">
      <c r="A1083" s="381" t="str">
        <f>IF(C1087=0,"","改良商品テーブル")</f>
        <v/>
      </c>
      <c r="B1083" s="381" t="s">
        <v>1254</v>
      </c>
      <c r="C1083" s="381" t="str">
        <f>選択!$A$1</f>
        <v>商品改良支援</v>
      </c>
    </row>
    <row r="1084" spans="1:4">
      <c r="A1084" s="381" t="str">
        <f>IF(C1087=0,"","改良商品テーブル")</f>
        <v/>
      </c>
      <c r="B1084" s="381" t="s">
        <v>1286</v>
      </c>
      <c r="C1084" s="381" t="e">
        <f ca="1">$C$127</f>
        <v>#N/A</v>
      </c>
    </row>
    <row r="1085" spans="1:4">
      <c r="A1085" s="381" t="str">
        <f>IF(C1087=0,"","改良商品テーブル")</f>
        <v/>
      </c>
      <c r="B1085" s="381" t="s">
        <v>1347</v>
      </c>
      <c r="C1085" s="381" t="s">
        <v>1350</v>
      </c>
    </row>
    <row r="1086" spans="1:4">
      <c r="A1086" s="381" t="str">
        <f>IF(C1087=0,"","改良商品テーブル")</f>
        <v/>
      </c>
      <c r="B1086" s="381" t="s">
        <v>1348</v>
      </c>
      <c r="C1086" s="381">
        <f>改良商品入力!D103</f>
        <v>0</v>
      </c>
    </row>
    <row r="1087" spans="1:4">
      <c r="A1087" s="381" t="str">
        <f>IF(C1087=0,"","改良商品テーブル")</f>
        <v/>
      </c>
      <c r="B1087" s="381" t="s">
        <v>1349</v>
      </c>
      <c r="C1087" s="381">
        <f>改良商品入力!C103</f>
        <v>0</v>
      </c>
    </row>
    <row r="1088" spans="1:4">
      <c r="A1088" s="381" t="str">
        <f>IF(C1094=0,"","改良商品テーブル")</f>
        <v/>
      </c>
      <c r="B1088" s="381" t="s">
        <v>1284</v>
      </c>
      <c r="C1088" s="381" t="str">
        <f>申請用入力!$R$12</f>
        <v/>
      </c>
      <c r="D1088" s="381" t="s">
        <v>1186</v>
      </c>
    </row>
    <row r="1089" spans="1:4">
      <c r="A1089" s="381" t="str">
        <f>IF(C1094=0,"","改良商品テーブル")</f>
        <v/>
      </c>
      <c r="B1089" s="381" t="s">
        <v>1285</v>
      </c>
      <c r="C1089" s="381">
        <f>選択!$A$2</f>
        <v>2025</v>
      </c>
    </row>
    <row r="1090" spans="1:4">
      <c r="A1090" s="381" t="str">
        <f>IF(C1094=0,"","改良商品テーブル")</f>
        <v/>
      </c>
      <c r="B1090" s="381" t="s">
        <v>1254</v>
      </c>
      <c r="C1090" s="381" t="str">
        <f>選択!$A$1</f>
        <v>商品改良支援</v>
      </c>
    </row>
    <row r="1091" spans="1:4">
      <c r="A1091" s="381" t="str">
        <f>IF(C1094=0,"","改良商品テーブル")</f>
        <v/>
      </c>
      <c r="B1091" s="381" t="s">
        <v>1286</v>
      </c>
      <c r="C1091" s="381" t="e">
        <f ca="1">$C$127</f>
        <v>#N/A</v>
      </c>
    </row>
    <row r="1092" spans="1:4">
      <c r="A1092" s="381" t="str">
        <f>IF(C1094=0,"","改良商品テーブル")</f>
        <v/>
      </c>
      <c r="B1092" s="381" t="s">
        <v>1347</v>
      </c>
      <c r="C1092" s="381" t="s">
        <v>1350</v>
      </c>
    </row>
    <row r="1093" spans="1:4">
      <c r="A1093" s="381" t="str">
        <f>IF(C1094=0,"","改良商品テーブル")</f>
        <v/>
      </c>
      <c r="B1093" s="381" t="s">
        <v>1348</v>
      </c>
      <c r="C1093" s="381">
        <f>改良商品入力!D104</f>
        <v>0</v>
      </c>
    </row>
    <row r="1094" spans="1:4">
      <c r="A1094" s="381" t="str">
        <f>IF(C1094=0,"","改良商品テーブル")</f>
        <v/>
      </c>
      <c r="B1094" s="381" t="s">
        <v>1349</v>
      </c>
      <c r="C1094" s="381">
        <f>改良商品入力!C104</f>
        <v>0</v>
      </c>
    </row>
    <row r="1095" spans="1:4">
      <c r="A1095" s="381" t="str">
        <f>IF(C1101=0,"","改良商品テーブル")</f>
        <v/>
      </c>
      <c r="B1095" s="381" t="s">
        <v>1284</v>
      </c>
      <c r="C1095" s="381" t="str">
        <f>申請用入力!$R$12</f>
        <v/>
      </c>
      <c r="D1095" s="381" t="s">
        <v>1186</v>
      </c>
    </row>
    <row r="1096" spans="1:4">
      <c r="A1096" s="381" t="str">
        <f>IF(C1101=0,"","改良商品テーブル")</f>
        <v/>
      </c>
      <c r="B1096" s="381" t="s">
        <v>1285</v>
      </c>
      <c r="C1096" s="381">
        <f>選択!$A$2</f>
        <v>2025</v>
      </c>
    </row>
    <row r="1097" spans="1:4">
      <c r="A1097" s="381" t="str">
        <f>IF(C1101=0,"","改良商品テーブル")</f>
        <v/>
      </c>
      <c r="B1097" s="381" t="s">
        <v>1254</v>
      </c>
      <c r="C1097" s="381" t="str">
        <f>選択!$A$1</f>
        <v>商品改良支援</v>
      </c>
    </row>
    <row r="1098" spans="1:4">
      <c r="A1098" s="381" t="str">
        <f>IF(C1101=0,"","改良商品テーブル")</f>
        <v/>
      </c>
      <c r="B1098" s="381" t="s">
        <v>1286</v>
      </c>
      <c r="C1098" s="381" t="e">
        <f ca="1">$C$127</f>
        <v>#N/A</v>
      </c>
    </row>
    <row r="1099" spans="1:4">
      <c r="A1099" s="381" t="str">
        <f>IF(C1101=0,"","改良商品テーブル")</f>
        <v/>
      </c>
      <c r="B1099" s="381" t="s">
        <v>1347</v>
      </c>
      <c r="C1099" s="381" t="s">
        <v>1350</v>
      </c>
    </row>
    <row r="1100" spans="1:4">
      <c r="A1100" s="381" t="str">
        <f>IF(C1101=0,"","改良商品テーブル")</f>
        <v/>
      </c>
      <c r="B1100" s="381" t="s">
        <v>1348</v>
      </c>
      <c r="C1100" s="381">
        <f>改良商品入力!D105</f>
        <v>0</v>
      </c>
    </row>
    <row r="1101" spans="1:4">
      <c r="A1101" s="381" t="str">
        <f>IF(C1101=0,"","改良商品テーブル")</f>
        <v/>
      </c>
      <c r="B1101" s="381" t="s">
        <v>1349</v>
      </c>
      <c r="C1101" s="381">
        <f>改良商品入力!C105</f>
        <v>0</v>
      </c>
    </row>
    <row r="1102" spans="1:4">
      <c r="A1102" s="381" t="str">
        <f>IF(C1108=0,"","改良商品テーブル")</f>
        <v/>
      </c>
      <c r="B1102" s="381" t="s">
        <v>1284</v>
      </c>
      <c r="C1102" s="381" t="str">
        <f>申請用入力!$R$12</f>
        <v/>
      </c>
      <c r="D1102" s="381" t="s">
        <v>1186</v>
      </c>
    </row>
    <row r="1103" spans="1:4">
      <c r="A1103" s="381" t="str">
        <f>IF(C1108=0,"","改良商品テーブル")</f>
        <v/>
      </c>
      <c r="B1103" s="381" t="s">
        <v>1285</v>
      </c>
      <c r="C1103" s="381">
        <f>選択!$A$2</f>
        <v>2025</v>
      </c>
    </row>
    <row r="1104" spans="1:4">
      <c r="A1104" s="381" t="str">
        <f>IF(C1108=0,"","改良商品テーブル")</f>
        <v/>
      </c>
      <c r="B1104" s="381" t="s">
        <v>1254</v>
      </c>
      <c r="C1104" s="381" t="str">
        <f>選択!$A$1</f>
        <v>商品改良支援</v>
      </c>
    </row>
    <row r="1105" spans="1:4">
      <c r="A1105" s="381" t="str">
        <f>IF(C1108=0,"","改良商品テーブル")</f>
        <v/>
      </c>
      <c r="B1105" s="381" t="s">
        <v>1286</v>
      </c>
      <c r="C1105" s="381" t="e">
        <f ca="1">$C$127</f>
        <v>#N/A</v>
      </c>
    </row>
    <row r="1106" spans="1:4">
      <c r="A1106" s="381" t="str">
        <f>IF(C1108=0,"","改良商品テーブル")</f>
        <v/>
      </c>
      <c r="B1106" s="381" t="s">
        <v>1347</v>
      </c>
      <c r="C1106" s="381" t="s">
        <v>1350</v>
      </c>
    </row>
    <row r="1107" spans="1:4">
      <c r="A1107" s="381" t="str">
        <f>IF(C1108=0,"","改良商品テーブル")</f>
        <v/>
      </c>
      <c r="B1107" s="381" t="s">
        <v>1348</v>
      </c>
      <c r="C1107" s="381">
        <f>改良商品入力!D106</f>
        <v>0</v>
      </c>
    </row>
    <row r="1108" spans="1:4">
      <c r="A1108" s="381" t="str">
        <f>IF(C1108=0,"","改良商品テーブル")</f>
        <v/>
      </c>
      <c r="B1108" s="381" t="s">
        <v>1349</v>
      </c>
      <c r="C1108" s="381">
        <f>改良商品入力!C106</f>
        <v>0</v>
      </c>
    </row>
    <row r="1109" spans="1:4">
      <c r="A1109" s="381" t="str">
        <f>IF(C1115=0,"","改良商品テーブル")</f>
        <v/>
      </c>
      <c r="B1109" s="381" t="s">
        <v>1284</v>
      </c>
      <c r="C1109" s="381" t="str">
        <f>申請用入力!$R$12</f>
        <v/>
      </c>
      <c r="D1109" s="381" t="s">
        <v>1186</v>
      </c>
    </row>
    <row r="1110" spans="1:4">
      <c r="A1110" s="381" t="str">
        <f>IF(C1115=0,"","改良商品テーブル")</f>
        <v/>
      </c>
      <c r="B1110" s="381" t="s">
        <v>1285</v>
      </c>
      <c r="C1110" s="381">
        <f>選択!$A$2</f>
        <v>2025</v>
      </c>
    </row>
    <row r="1111" spans="1:4">
      <c r="A1111" s="381" t="str">
        <f>IF(C1115=0,"","改良商品テーブル")</f>
        <v/>
      </c>
      <c r="B1111" s="381" t="s">
        <v>1254</v>
      </c>
      <c r="C1111" s="381" t="str">
        <f>選択!$A$1</f>
        <v>商品改良支援</v>
      </c>
    </row>
    <row r="1112" spans="1:4">
      <c r="A1112" s="381" t="str">
        <f>IF(C1115=0,"","改良商品テーブル")</f>
        <v/>
      </c>
      <c r="B1112" s="381" t="s">
        <v>1286</v>
      </c>
      <c r="C1112" s="381" t="e">
        <f ca="1">$C$127</f>
        <v>#N/A</v>
      </c>
    </row>
    <row r="1113" spans="1:4">
      <c r="A1113" s="381" t="str">
        <f>IF(C1115=0,"","改良商品テーブル")</f>
        <v/>
      </c>
      <c r="B1113" s="381" t="s">
        <v>1347</v>
      </c>
      <c r="C1113" s="381" t="s">
        <v>1350</v>
      </c>
    </row>
    <row r="1114" spans="1:4">
      <c r="A1114" s="381" t="str">
        <f>IF(C1115=0,"","改良商品テーブル")</f>
        <v/>
      </c>
      <c r="B1114" s="381" t="s">
        <v>1348</v>
      </c>
      <c r="C1114" s="381">
        <f>改良商品入力!D107</f>
        <v>0</v>
      </c>
    </row>
    <row r="1115" spans="1:4">
      <c r="A1115" s="381" t="str">
        <f>IF(C1115=0,"","改良商品テーブル")</f>
        <v/>
      </c>
      <c r="B1115" s="381" t="s">
        <v>1349</v>
      </c>
      <c r="C1115" s="381">
        <f>改良商品入力!C107</f>
        <v>0</v>
      </c>
    </row>
    <row r="1116" spans="1:4">
      <c r="A1116" s="381" t="str">
        <f>IF(C1122=0,"","改良商品テーブル")</f>
        <v/>
      </c>
      <c r="B1116" s="381" t="s">
        <v>1284</v>
      </c>
      <c r="C1116" s="381" t="str">
        <f>申請用入力!$R$12</f>
        <v/>
      </c>
      <c r="D1116" s="381" t="s">
        <v>1186</v>
      </c>
    </row>
    <row r="1117" spans="1:4">
      <c r="A1117" s="381" t="str">
        <f>IF(C1122=0,"","改良商品テーブル")</f>
        <v/>
      </c>
      <c r="B1117" s="381" t="s">
        <v>1285</v>
      </c>
      <c r="C1117" s="381">
        <f>選択!$A$2</f>
        <v>2025</v>
      </c>
    </row>
    <row r="1118" spans="1:4">
      <c r="A1118" s="381" t="str">
        <f>IF(C1122=0,"","改良商品テーブル")</f>
        <v/>
      </c>
      <c r="B1118" s="381" t="s">
        <v>1254</v>
      </c>
      <c r="C1118" s="381" t="str">
        <f>選択!$A$1</f>
        <v>商品改良支援</v>
      </c>
    </row>
    <row r="1119" spans="1:4">
      <c r="A1119" s="381" t="str">
        <f>IF(C1122=0,"","改良商品テーブル")</f>
        <v/>
      </c>
      <c r="B1119" s="381" t="s">
        <v>1286</v>
      </c>
      <c r="C1119" s="381" t="e">
        <f ca="1">$C$127</f>
        <v>#N/A</v>
      </c>
    </row>
    <row r="1120" spans="1:4">
      <c r="A1120" s="381" t="str">
        <f>IF(C1122=0,"","改良商品テーブル")</f>
        <v/>
      </c>
      <c r="B1120" s="381" t="s">
        <v>1347</v>
      </c>
      <c r="C1120" s="381" t="s">
        <v>1350</v>
      </c>
    </row>
    <row r="1121" spans="1:4">
      <c r="A1121" s="381" t="str">
        <f>IF(C1122=0,"","改良商品テーブル")</f>
        <v/>
      </c>
      <c r="B1121" s="381" t="s">
        <v>1348</v>
      </c>
      <c r="C1121" s="381">
        <f>改良商品入力!D108</f>
        <v>0</v>
      </c>
    </row>
    <row r="1122" spans="1:4">
      <c r="A1122" s="381" t="str">
        <f>IF(C1122=0,"","改良商品テーブル")</f>
        <v/>
      </c>
      <c r="B1122" s="381" t="s">
        <v>1349</v>
      </c>
      <c r="C1122" s="381">
        <f>改良商品入力!C108</f>
        <v>0</v>
      </c>
    </row>
    <row r="1123" spans="1:4">
      <c r="A1123" s="381" t="str">
        <f>IF(C1129=0,"","改良商品テーブル")</f>
        <v/>
      </c>
      <c r="B1123" s="381" t="s">
        <v>1284</v>
      </c>
      <c r="C1123" s="381" t="str">
        <f>申請用入力!$R$12</f>
        <v/>
      </c>
      <c r="D1123" s="381" t="s">
        <v>1186</v>
      </c>
    </row>
    <row r="1124" spans="1:4">
      <c r="A1124" s="381" t="str">
        <f>IF(C1129=0,"","改良商品テーブル")</f>
        <v/>
      </c>
      <c r="B1124" s="381" t="s">
        <v>1285</v>
      </c>
      <c r="C1124" s="381">
        <f>選択!$A$2</f>
        <v>2025</v>
      </c>
    </row>
    <row r="1125" spans="1:4">
      <c r="A1125" s="381" t="str">
        <f>IF(C1129=0,"","改良商品テーブル")</f>
        <v/>
      </c>
      <c r="B1125" s="381" t="s">
        <v>1254</v>
      </c>
      <c r="C1125" s="381" t="str">
        <f>選択!$A$1</f>
        <v>商品改良支援</v>
      </c>
    </row>
    <row r="1126" spans="1:4">
      <c r="A1126" s="381" t="str">
        <f>IF(C1129=0,"","改良商品テーブル")</f>
        <v/>
      </c>
      <c r="B1126" s="381" t="s">
        <v>1286</v>
      </c>
      <c r="C1126" s="381" t="e">
        <f ca="1">$C$127</f>
        <v>#N/A</v>
      </c>
    </row>
    <row r="1127" spans="1:4">
      <c r="A1127" s="381" t="str">
        <f>IF(C1129=0,"","改良商品テーブル")</f>
        <v/>
      </c>
      <c r="B1127" s="381" t="s">
        <v>1347</v>
      </c>
      <c r="C1127" s="381" t="s">
        <v>1350</v>
      </c>
    </row>
    <row r="1128" spans="1:4">
      <c r="A1128" s="381" t="str">
        <f>IF(C1129=0,"","改良商品テーブル")</f>
        <v/>
      </c>
      <c r="B1128" s="381" t="s">
        <v>1348</v>
      </c>
      <c r="C1128" s="381">
        <f>改良商品入力!D109</f>
        <v>0</v>
      </c>
    </row>
    <row r="1129" spans="1:4">
      <c r="A1129" s="381" t="str">
        <f>IF(C1129=0,"","改良商品テーブル")</f>
        <v/>
      </c>
      <c r="B1129" s="381" t="s">
        <v>1349</v>
      </c>
      <c r="C1129" s="381">
        <f>改良商品入力!C109</f>
        <v>0</v>
      </c>
    </row>
    <row r="1130" spans="1:4">
      <c r="A1130" s="381" t="str">
        <f>IF(C1136=0,"","改良商品テーブル")</f>
        <v/>
      </c>
      <c r="B1130" s="381" t="s">
        <v>1284</v>
      </c>
      <c r="C1130" s="381" t="str">
        <f>申請用入力!$R$12</f>
        <v/>
      </c>
      <c r="D1130" s="381" t="s">
        <v>1186</v>
      </c>
    </row>
    <row r="1131" spans="1:4">
      <c r="A1131" s="381" t="str">
        <f>IF(C1136=0,"","改良商品テーブル")</f>
        <v/>
      </c>
      <c r="B1131" s="381" t="s">
        <v>1285</v>
      </c>
      <c r="C1131" s="381">
        <f>選択!$A$2</f>
        <v>2025</v>
      </c>
    </row>
    <row r="1132" spans="1:4">
      <c r="A1132" s="381" t="str">
        <f>IF(C1136=0,"","改良商品テーブル")</f>
        <v/>
      </c>
      <c r="B1132" s="381" t="s">
        <v>1254</v>
      </c>
      <c r="C1132" s="381" t="str">
        <f>選択!$A$1</f>
        <v>商品改良支援</v>
      </c>
    </row>
    <row r="1133" spans="1:4">
      <c r="A1133" s="381" t="str">
        <f>IF(C1136=0,"","改良商品テーブル")</f>
        <v/>
      </c>
      <c r="B1133" s="381" t="s">
        <v>1286</v>
      </c>
      <c r="C1133" s="381" t="e">
        <f ca="1">$C$127</f>
        <v>#N/A</v>
      </c>
    </row>
    <row r="1134" spans="1:4">
      <c r="A1134" s="381" t="str">
        <f>IF(C1136=0,"","改良商品テーブル")</f>
        <v/>
      </c>
      <c r="B1134" s="381" t="s">
        <v>1347</v>
      </c>
      <c r="C1134" s="381" t="s">
        <v>1350</v>
      </c>
    </row>
    <row r="1135" spans="1:4">
      <c r="A1135" s="381" t="str">
        <f>IF(C1136=0,"","改良商品テーブル")</f>
        <v/>
      </c>
      <c r="B1135" s="381" t="s">
        <v>1348</v>
      </c>
      <c r="C1135" s="381">
        <f>改良商品入力!D110</f>
        <v>0</v>
      </c>
    </row>
    <row r="1136" spans="1:4">
      <c r="A1136" s="381" t="str">
        <f>IF(C1136=0,"","改良商品テーブル")</f>
        <v/>
      </c>
      <c r="B1136" s="381" t="s">
        <v>1349</v>
      </c>
      <c r="C1136" s="381">
        <f>改良商品入力!C110</f>
        <v>0</v>
      </c>
    </row>
    <row r="1137" spans="1:4">
      <c r="A1137" s="381" t="str">
        <f>IF(C1143=0,"","改良商品テーブル")</f>
        <v/>
      </c>
      <c r="B1137" s="381" t="s">
        <v>1284</v>
      </c>
      <c r="C1137" s="381" t="str">
        <f>申請用入力!$R$12</f>
        <v/>
      </c>
      <c r="D1137" s="381" t="s">
        <v>1186</v>
      </c>
    </row>
    <row r="1138" spans="1:4">
      <c r="A1138" s="381" t="str">
        <f>IF(C1143=0,"","改良商品テーブル")</f>
        <v/>
      </c>
      <c r="B1138" s="381" t="s">
        <v>1285</v>
      </c>
      <c r="C1138" s="381">
        <f>選択!$A$2</f>
        <v>2025</v>
      </c>
    </row>
    <row r="1139" spans="1:4">
      <c r="A1139" s="381" t="str">
        <f>IF(C1143=0,"","改良商品テーブル")</f>
        <v/>
      </c>
      <c r="B1139" s="381" t="s">
        <v>1254</v>
      </c>
      <c r="C1139" s="381" t="str">
        <f>選択!$A$1</f>
        <v>商品改良支援</v>
      </c>
    </row>
    <row r="1140" spans="1:4">
      <c r="A1140" s="381" t="str">
        <f>IF(C1143=0,"","改良商品テーブル")</f>
        <v/>
      </c>
      <c r="B1140" s="381" t="s">
        <v>1286</v>
      </c>
      <c r="C1140" s="381" t="e">
        <f ca="1">$C$127</f>
        <v>#N/A</v>
      </c>
    </row>
    <row r="1141" spans="1:4">
      <c r="A1141" s="381" t="str">
        <f>IF(C1143=0,"","改良商品テーブル")</f>
        <v/>
      </c>
      <c r="B1141" s="381" t="s">
        <v>1347</v>
      </c>
      <c r="C1141" s="381" t="s">
        <v>1350</v>
      </c>
    </row>
    <row r="1142" spans="1:4">
      <c r="A1142" s="381" t="str">
        <f>IF(C1143=0,"","改良商品テーブル")</f>
        <v/>
      </c>
      <c r="B1142" s="381" t="s">
        <v>1348</v>
      </c>
      <c r="C1142" s="381">
        <f>改良商品入力!D111</f>
        <v>0</v>
      </c>
    </row>
    <row r="1143" spans="1:4">
      <c r="A1143" s="381" t="str">
        <f>IF(C1143=0,"","改良商品テーブル")</f>
        <v/>
      </c>
      <c r="B1143" s="381" t="s">
        <v>1349</v>
      </c>
      <c r="C1143" s="381">
        <f>改良商品入力!C111</f>
        <v>0</v>
      </c>
    </row>
    <row r="1144" spans="1:4">
      <c r="A1144" s="381" t="str">
        <f>IF(C1150=0,"","改良商品テーブル")</f>
        <v/>
      </c>
      <c r="B1144" s="381" t="s">
        <v>1284</v>
      </c>
      <c r="C1144" s="381" t="str">
        <f>申請用入力!$R$12</f>
        <v/>
      </c>
      <c r="D1144" s="381" t="s">
        <v>1186</v>
      </c>
    </row>
    <row r="1145" spans="1:4">
      <c r="A1145" s="381" t="str">
        <f>IF(C1150=0,"","改良商品テーブル")</f>
        <v/>
      </c>
      <c r="B1145" s="381" t="s">
        <v>1285</v>
      </c>
      <c r="C1145" s="381">
        <f>選択!$A$2</f>
        <v>2025</v>
      </c>
    </row>
    <row r="1146" spans="1:4">
      <c r="A1146" s="381" t="str">
        <f>IF(C1150=0,"","改良商品テーブル")</f>
        <v/>
      </c>
      <c r="B1146" s="381" t="s">
        <v>1254</v>
      </c>
      <c r="C1146" s="381" t="str">
        <f>選択!$A$1</f>
        <v>商品改良支援</v>
      </c>
    </row>
    <row r="1147" spans="1:4">
      <c r="A1147" s="381" t="str">
        <f>IF(C1150=0,"","改良商品テーブル")</f>
        <v/>
      </c>
      <c r="B1147" s="381" t="s">
        <v>1286</v>
      </c>
      <c r="C1147" s="381" t="e">
        <f ca="1">$C$127</f>
        <v>#N/A</v>
      </c>
    </row>
    <row r="1148" spans="1:4">
      <c r="A1148" s="381" t="str">
        <f>IF(C1150=0,"","改良商品テーブル")</f>
        <v/>
      </c>
      <c r="B1148" s="381" t="s">
        <v>1347</v>
      </c>
      <c r="C1148" s="381" t="s">
        <v>1350</v>
      </c>
    </row>
    <row r="1149" spans="1:4">
      <c r="A1149" s="381" t="str">
        <f>IF(C1150=0,"","改良商品テーブル")</f>
        <v/>
      </c>
      <c r="B1149" s="381" t="s">
        <v>1348</v>
      </c>
      <c r="C1149" s="381">
        <f>改良商品入力!D112</f>
        <v>0</v>
      </c>
    </row>
    <row r="1150" spans="1:4">
      <c r="A1150" s="381" t="str">
        <f>IF(C1150=0,"","改良商品テーブル")</f>
        <v/>
      </c>
      <c r="B1150" s="381" t="s">
        <v>1349</v>
      </c>
      <c r="C1150" s="381">
        <f>改良商品入力!C112</f>
        <v>0</v>
      </c>
    </row>
    <row r="1151" spans="1:4">
      <c r="A1151" s="381" t="str">
        <f>IF(C1157=0,"","改良商品テーブル")</f>
        <v/>
      </c>
      <c r="B1151" s="381" t="s">
        <v>1284</v>
      </c>
      <c r="C1151" s="381" t="str">
        <f>申請用入力!$R$12</f>
        <v/>
      </c>
      <c r="D1151" s="381" t="s">
        <v>1186</v>
      </c>
    </row>
    <row r="1152" spans="1:4">
      <c r="A1152" s="381" t="str">
        <f>IF(C1157=0,"","改良商品テーブル")</f>
        <v/>
      </c>
      <c r="B1152" s="381" t="s">
        <v>1285</v>
      </c>
      <c r="C1152" s="381">
        <f>選択!$A$2</f>
        <v>2025</v>
      </c>
    </row>
    <row r="1153" spans="1:4">
      <c r="A1153" s="381" t="str">
        <f>IF(C1157=0,"","改良商品テーブル")</f>
        <v/>
      </c>
      <c r="B1153" s="381" t="s">
        <v>1254</v>
      </c>
      <c r="C1153" s="381" t="str">
        <f>選択!$A$1</f>
        <v>商品改良支援</v>
      </c>
    </row>
    <row r="1154" spans="1:4">
      <c r="A1154" s="381" t="str">
        <f>IF(C1157=0,"","改良商品テーブル")</f>
        <v/>
      </c>
      <c r="B1154" s="381" t="s">
        <v>1286</v>
      </c>
      <c r="C1154" s="381" t="e">
        <f ca="1">$C$127</f>
        <v>#N/A</v>
      </c>
    </row>
    <row r="1155" spans="1:4">
      <c r="A1155" s="381" t="str">
        <f>IF(C1157=0,"","改良商品テーブル")</f>
        <v/>
      </c>
      <c r="B1155" s="381" t="s">
        <v>1347</v>
      </c>
      <c r="C1155" s="381" t="s">
        <v>1350</v>
      </c>
    </row>
    <row r="1156" spans="1:4">
      <c r="A1156" s="381" t="str">
        <f>IF(C1157=0,"","改良商品テーブル")</f>
        <v/>
      </c>
      <c r="B1156" s="381" t="s">
        <v>1348</v>
      </c>
      <c r="C1156" s="381">
        <f>改良商品入力!D113</f>
        <v>0</v>
      </c>
    </row>
    <row r="1157" spans="1:4">
      <c r="A1157" s="381" t="str">
        <f>IF(C1157=0,"","改良商品テーブル")</f>
        <v/>
      </c>
      <c r="B1157" s="381" t="s">
        <v>1349</v>
      </c>
      <c r="C1157" s="381">
        <f>改良商品入力!C113</f>
        <v>0</v>
      </c>
    </row>
    <row r="1158" spans="1:4">
      <c r="A1158" s="381" t="str">
        <f>IF(C1164=0,"","改良商品テーブル")</f>
        <v/>
      </c>
      <c r="B1158" s="381" t="s">
        <v>1284</v>
      </c>
      <c r="C1158" s="381" t="str">
        <f>申請用入力!$R$12</f>
        <v/>
      </c>
      <c r="D1158" s="381" t="s">
        <v>1186</v>
      </c>
    </row>
    <row r="1159" spans="1:4">
      <c r="A1159" s="381" t="str">
        <f>IF(C1164=0,"","改良商品テーブル")</f>
        <v/>
      </c>
      <c r="B1159" s="381" t="s">
        <v>1285</v>
      </c>
      <c r="C1159" s="381">
        <f>選択!$A$2</f>
        <v>2025</v>
      </c>
    </row>
    <row r="1160" spans="1:4">
      <c r="A1160" s="381" t="str">
        <f>IF(C1164=0,"","改良商品テーブル")</f>
        <v/>
      </c>
      <c r="B1160" s="381" t="s">
        <v>1254</v>
      </c>
      <c r="C1160" s="381" t="str">
        <f>選択!$A$1</f>
        <v>商品改良支援</v>
      </c>
    </row>
    <row r="1161" spans="1:4">
      <c r="A1161" s="381" t="str">
        <f>IF(C1164=0,"","改良商品テーブル")</f>
        <v/>
      </c>
      <c r="B1161" s="381" t="s">
        <v>1286</v>
      </c>
      <c r="C1161" s="381" t="e">
        <f ca="1">$C$127</f>
        <v>#N/A</v>
      </c>
    </row>
    <row r="1162" spans="1:4">
      <c r="A1162" s="381" t="str">
        <f>IF(C1164=0,"","改良商品テーブル")</f>
        <v/>
      </c>
      <c r="B1162" s="381" t="s">
        <v>1347</v>
      </c>
      <c r="C1162" s="381" t="s">
        <v>1350</v>
      </c>
    </row>
    <row r="1163" spans="1:4">
      <c r="A1163" s="381" t="str">
        <f>IF(C1164=0,"","改良商品テーブル")</f>
        <v/>
      </c>
      <c r="B1163" s="381" t="s">
        <v>1348</v>
      </c>
      <c r="C1163" s="381">
        <f>改良商品入力!D114</f>
        <v>0</v>
      </c>
    </row>
    <row r="1164" spans="1:4">
      <c r="A1164" s="381" t="str">
        <f>IF(C1164=0,"","改良商品テーブル")</f>
        <v/>
      </c>
      <c r="B1164" s="381" t="s">
        <v>1349</v>
      </c>
      <c r="C1164" s="381">
        <f>改良商品入力!C114</f>
        <v>0</v>
      </c>
    </row>
    <row r="1165" spans="1:4">
      <c r="A1165" s="381" t="str">
        <f>IF(C1171=0,"","改良商品テーブル")</f>
        <v/>
      </c>
      <c r="B1165" s="381" t="s">
        <v>1284</v>
      </c>
      <c r="C1165" s="381" t="str">
        <f>申請用入力!$R$12</f>
        <v/>
      </c>
      <c r="D1165" s="381" t="s">
        <v>1186</v>
      </c>
    </row>
    <row r="1166" spans="1:4">
      <c r="A1166" s="381" t="str">
        <f>IF(C1171=0,"","改良商品テーブル")</f>
        <v/>
      </c>
      <c r="B1166" s="381" t="s">
        <v>1285</v>
      </c>
      <c r="C1166" s="381">
        <f>選択!$A$2</f>
        <v>2025</v>
      </c>
    </row>
    <row r="1167" spans="1:4">
      <c r="A1167" s="381" t="str">
        <f>IF(C1171=0,"","改良商品テーブル")</f>
        <v/>
      </c>
      <c r="B1167" s="381" t="s">
        <v>1254</v>
      </c>
      <c r="C1167" s="381" t="str">
        <f>選択!$A$1</f>
        <v>商品改良支援</v>
      </c>
    </row>
    <row r="1168" spans="1:4">
      <c r="A1168" s="381" t="str">
        <f>IF(C1171=0,"","改良商品テーブル")</f>
        <v/>
      </c>
      <c r="B1168" s="381" t="s">
        <v>1286</v>
      </c>
      <c r="C1168" s="381" t="e">
        <f ca="1">$C$127</f>
        <v>#N/A</v>
      </c>
    </row>
    <row r="1169" spans="1:4">
      <c r="A1169" s="381" t="str">
        <f>IF(C1171=0,"","改良商品テーブル")</f>
        <v/>
      </c>
      <c r="B1169" s="381" t="s">
        <v>1347</v>
      </c>
      <c r="C1169" s="381" t="s">
        <v>1350</v>
      </c>
    </row>
    <row r="1170" spans="1:4">
      <c r="A1170" s="381" t="str">
        <f>IF(C1171=0,"","改良商品テーブル")</f>
        <v/>
      </c>
      <c r="B1170" s="381" t="s">
        <v>1348</v>
      </c>
      <c r="C1170" s="381">
        <f>改良商品入力!D115</f>
        <v>0</v>
      </c>
    </row>
    <row r="1171" spans="1:4">
      <c r="A1171" s="381" t="str">
        <f>IF(C1171=0,"","改良商品テーブル")</f>
        <v/>
      </c>
      <c r="B1171" s="381" t="s">
        <v>1349</v>
      </c>
      <c r="C1171" s="381">
        <f>改良商品入力!C115</f>
        <v>0</v>
      </c>
    </row>
    <row r="1172" spans="1:4">
      <c r="A1172" s="381" t="str">
        <f>IF(C1178=0,"","改良商品テーブル")</f>
        <v/>
      </c>
      <c r="B1172" s="381" t="s">
        <v>1284</v>
      </c>
      <c r="C1172" s="381" t="str">
        <f>申請用入力!$R$12</f>
        <v/>
      </c>
      <c r="D1172" s="381" t="s">
        <v>1186</v>
      </c>
    </row>
    <row r="1173" spans="1:4">
      <c r="A1173" s="381" t="str">
        <f>IF(C1178=0,"","改良商品テーブル")</f>
        <v/>
      </c>
      <c r="B1173" s="381" t="s">
        <v>1285</v>
      </c>
      <c r="C1173" s="381">
        <f>選択!$A$2</f>
        <v>2025</v>
      </c>
    </row>
    <row r="1174" spans="1:4">
      <c r="A1174" s="381" t="str">
        <f>IF(C1178=0,"","改良商品テーブル")</f>
        <v/>
      </c>
      <c r="B1174" s="381" t="s">
        <v>1254</v>
      </c>
      <c r="C1174" s="381" t="str">
        <f>選択!$A$1</f>
        <v>商品改良支援</v>
      </c>
    </row>
    <row r="1175" spans="1:4">
      <c r="A1175" s="381" t="str">
        <f>IF(C1178=0,"","改良商品テーブル")</f>
        <v/>
      </c>
      <c r="B1175" s="381" t="s">
        <v>1286</v>
      </c>
      <c r="C1175" s="381" t="e">
        <f ca="1">$C$127</f>
        <v>#N/A</v>
      </c>
    </row>
    <row r="1176" spans="1:4">
      <c r="A1176" s="381" t="str">
        <f>IF(C1178=0,"","改良商品テーブル")</f>
        <v/>
      </c>
      <c r="B1176" s="381" t="s">
        <v>1347</v>
      </c>
      <c r="C1176" s="381" t="s">
        <v>1350</v>
      </c>
    </row>
    <row r="1177" spans="1:4">
      <c r="A1177" s="381" t="str">
        <f>IF(C1178=0,"","改良商品テーブル")</f>
        <v/>
      </c>
      <c r="B1177" s="381" t="s">
        <v>1348</v>
      </c>
      <c r="C1177" s="381">
        <f>改良商品入力!D116</f>
        <v>0</v>
      </c>
    </row>
    <row r="1178" spans="1:4">
      <c r="A1178" s="381" t="str">
        <f>IF(C1178=0,"","改良商品テーブル")</f>
        <v/>
      </c>
      <c r="B1178" s="381" t="s">
        <v>1349</v>
      </c>
      <c r="C1178" s="381">
        <f>改良商品入力!C116</f>
        <v>0</v>
      </c>
    </row>
    <row r="1179" spans="1:4">
      <c r="A1179" s="381" t="str">
        <f>IF(C1185=0,"","改良商品テーブル")</f>
        <v/>
      </c>
      <c r="B1179" s="381" t="s">
        <v>1284</v>
      </c>
      <c r="C1179" s="381" t="str">
        <f>申請用入力!$R$12</f>
        <v/>
      </c>
      <c r="D1179" s="381" t="s">
        <v>1186</v>
      </c>
    </row>
    <row r="1180" spans="1:4">
      <c r="A1180" s="381" t="str">
        <f>IF(C1185=0,"","改良商品テーブル")</f>
        <v/>
      </c>
      <c r="B1180" s="381" t="s">
        <v>1285</v>
      </c>
      <c r="C1180" s="381">
        <f>選択!$A$2</f>
        <v>2025</v>
      </c>
    </row>
    <row r="1181" spans="1:4">
      <c r="A1181" s="381" t="str">
        <f>IF(C1185=0,"","改良商品テーブル")</f>
        <v/>
      </c>
      <c r="B1181" s="381" t="s">
        <v>1254</v>
      </c>
      <c r="C1181" s="381" t="str">
        <f>選択!$A$1</f>
        <v>商品改良支援</v>
      </c>
    </row>
    <row r="1182" spans="1:4">
      <c r="A1182" s="381" t="str">
        <f>IF(C1185=0,"","改良商品テーブル")</f>
        <v/>
      </c>
      <c r="B1182" s="381" t="s">
        <v>1286</v>
      </c>
      <c r="C1182" s="381" t="e">
        <f ca="1">$C$127</f>
        <v>#N/A</v>
      </c>
    </row>
    <row r="1183" spans="1:4">
      <c r="A1183" s="381" t="str">
        <f>IF(C1185=0,"","改良商品テーブル")</f>
        <v/>
      </c>
      <c r="B1183" s="381" t="s">
        <v>1347</v>
      </c>
      <c r="C1183" s="381" t="s">
        <v>1350</v>
      </c>
    </row>
    <row r="1184" spans="1:4">
      <c r="A1184" s="381" t="str">
        <f>IF(C1185=0,"","改良商品テーブル")</f>
        <v/>
      </c>
      <c r="B1184" s="381" t="s">
        <v>1348</v>
      </c>
      <c r="C1184" s="381">
        <f>改良商品入力!D117</f>
        <v>0</v>
      </c>
    </row>
    <row r="1185" spans="1:4">
      <c r="A1185" s="381" t="str">
        <f>IF(C1185=0,"","改良商品テーブル")</f>
        <v/>
      </c>
      <c r="B1185" s="381" t="s">
        <v>1349</v>
      </c>
      <c r="C1185" s="381">
        <f>改良商品入力!C117</f>
        <v>0</v>
      </c>
    </row>
    <row r="1186" spans="1:4">
      <c r="A1186" s="381" t="str">
        <f>IF(C1192=0,"","改良商品テーブル")</f>
        <v/>
      </c>
      <c r="B1186" s="381" t="s">
        <v>1284</v>
      </c>
      <c r="C1186" s="381" t="str">
        <f>申請用入力!$R$12</f>
        <v/>
      </c>
      <c r="D1186" s="381" t="s">
        <v>1186</v>
      </c>
    </row>
    <row r="1187" spans="1:4">
      <c r="A1187" s="381" t="str">
        <f>IF(C1192=0,"","改良商品テーブル")</f>
        <v/>
      </c>
      <c r="B1187" s="381" t="s">
        <v>1285</v>
      </c>
      <c r="C1187" s="381">
        <f>選択!$A$2</f>
        <v>2025</v>
      </c>
    </row>
    <row r="1188" spans="1:4">
      <c r="A1188" s="381" t="str">
        <f>IF(C1192=0,"","改良商品テーブル")</f>
        <v/>
      </c>
      <c r="B1188" s="381" t="s">
        <v>1254</v>
      </c>
      <c r="C1188" s="381" t="str">
        <f>選択!$A$1</f>
        <v>商品改良支援</v>
      </c>
    </row>
    <row r="1189" spans="1:4">
      <c r="A1189" s="381" t="str">
        <f>IF(C1192=0,"","改良商品テーブル")</f>
        <v/>
      </c>
      <c r="B1189" s="381" t="s">
        <v>1286</v>
      </c>
      <c r="C1189" s="381" t="e">
        <f ca="1">$C$127</f>
        <v>#N/A</v>
      </c>
    </row>
    <row r="1190" spans="1:4">
      <c r="A1190" s="381" t="str">
        <f>IF(C1192=0,"","改良商品テーブル")</f>
        <v/>
      </c>
      <c r="B1190" s="381" t="s">
        <v>1347</v>
      </c>
      <c r="C1190" s="381" t="s">
        <v>1350</v>
      </c>
    </row>
    <row r="1191" spans="1:4">
      <c r="A1191" s="381" t="str">
        <f>IF(C1192=0,"","改良商品テーブル")</f>
        <v/>
      </c>
      <c r="B1191" s="381" t="s">
        <v>1348</v>
      </c>
      <c r="C1191" s="381">
        <f>改良商品入力!D118</f>
        <v>0</v>
      </c>
    </row>
    <row r="1192" spans="1:4">
      <c r="A1192" s="381" t="str">
        <f>IF(C1192=0,"","改良商品テーブル")</f>
        <v/>
      </c>
      <c r="B1192" s="381" t="s">
        <v>1349</v>
      </c>
      <c r="C1192" s="381">
        <f>改良商品入力!C118</f>
        <v>0</v>
      </c>
    </row>
    <row r="1193" spans="1:4">
      <c r="A1193" s="381" t="str">
        <f>IF(C1199=0,"","改良商品テーブル")</f>
        <v/>
      </c>
      <c r="B1193" s="381" t="s">
        <v>1284</v>
      </c>
      <c r="C1193" s="381" t="str">
        <f>申請用入力!$R$12</f>
        <v/>
      </c>
      <c r="D1193" s="381" t="s">
        <v>1186</v>
      </c>
    </row>
    <row r="1194" spans="1:4">
      <c r="A1194" s="381" t="str">
        <f>IF(C1199=0,"","改良商品テーブル")</f>
        <v/>
      </c>
      <c r="B1194" s="381" t="s">
        <v>1285</v>
      </c>
      <c r="C1194" s="381">
        <f>選択!$A$2</f>
        <v>2025</v>
      </c>
    </row>
    <row r="1195" spans="1:4">
      <c r="A1195" s="381" t="str">
        <f>IF(C1199=0,"","改良商品テーブル")</f>
        <v/>
      </c>
      <c r="B1195" s="381" t="s">
        <v>1254</v>
      </c>
      <c r="C1195" s="381" t="str">
        <f>選択!$A$1</f>
        <v>商品改良支援</v>
      </c>
    </row>
    <row r="1196" spans="1:4">
      <c r="A1196" s="381" t="str">
        <f>IF(C1199=0,"","改良商品テーブル")</f>
        <v/>
      </c>
      <c r="B1196" s="381" t="s">
        <v>1286</v>
      </c>
      <c r="C1196" s="381" t="e">
        <f ca="1">$C$127</f>
        <v>#N/A</v>
      </c>
    </row>
    <row r="1197" spans="1:4">
      <c r="A1197" s="381" t="str">
        <f>IF(C1199=0,"","改良商品テーブル")</f>
        <v/>
      </c>
      <c r="B1197" s="381" t="s">
        <v>1347</v>
      </c>
      <c r="C1197" s="381" t="s">
        <v>1350</v>
      </c>
    </row>
    <row r="1198" spans="1:4">
      <c r="A1198" s="381" t="str">
        <f>IF(C1199=0,"","改良商品テーブル")</f>
        <v/>
      </c>
      <c r="B1198" s="381" t="s">
        <v>1348</v>
      </c>
      <c r="C1198" s="381">
        <f>改良商品入力!D119</f>
        <v>0</v>
      </c>
    </row>
    <row r="1199" spans="1:4">
      <c r="A1199" s="381" t="str">
        <f>IF(C1199=0,"","改良商品テーブル")</f>
        <v/>
      </c>
      <c r="B1199" s="381" t="s">
        <v>1349</v>
      </c>
      <c r="C1199" s="381">
        <f>改良商品入力!C119</f>
        <v>0</v>
      </c>
    </row>
    <row r="1200" spans="1:4">
      <c r="A1200" s="381" t="str">
        <f>IF(C1206=0,"","改良商品テーブル")</f>
        <v/>
      </c>
      <c r="B1200" s="381" t="s">
        <v>1284</v>
      </c>
      <c r="C1200" s="381" t="str">
        <f>申請用入力!$R$12</f>
        <v/>
      </c>
      <c r="D1200" s="381" t="s">
        <v>1186</v>
      </c>
    </row>
    <row r="1201" spans="1:4">
      <c r="A1201" s="381" t="str">
        <f>IF(C1206=0,"","改良商品テーブル")</f>
        <v/>
      </c>
      <c r="B1201" s="381" t="s">
        <v>1285</v>
      </c>
      <c r="C1201" s="381">
        <f>選択!$A$2</f>
        <v>2025</v>
      </c>
    </row>
    <row r="1202" spans="1:4">
      <c r="A1202" s="381" t="str">
        <f>IF(C1206=0,"","改良商品テーブル")</f>
        <v/>
      </c>
      <c r="B1202" s="381" t="s">
        <v>1254</v>
      </c>
      <c r="C1202" s="381" t="str">
        <f>選択!$A$1</f>
        <v>商品改良支援</v>
      </c>
    </row>
    <row r="1203" spans="1:4">
      <c r="A1203" s="381" t="str">
        <f>IF(C1206=0,"","改良商品テーブル")</f>
        <v/>
      </c>
      <c r="B1203" s="381" t="s">
        <v>1286</v>
      </c>
      <c r="C1203" s="381" t="e">
        <f ca="1">$C$127</f>
        <v>#N/A</v>
      </c>
    </row>
    <row r="1204" spans="1:4">
      <c r="A1204" s="381" t="str">
        <f>IF(C1206=0,"","改良商品テーブル")</f>
        <v/>
      </c>
      <c r="B1204" s="381" t="s">
        <v>1347</v>
      </c>
      <c r="C1204" s="381" t="s">
        <v>1350</v>
      </c>
    </row>
    <row r="1205" spans="1:4">
      <c r="A1205" s="381" t="str">
        <f>IF(C1206=0,"","改良商品テーブル")</f>
        <v/>
      </c>
      <c r="B1205" s="381" t="s">
        <v>1348</v>
      </c>
      <c r="C1205" s="381">
        <f>改良商品入力!D120</f>
        <v>0</v>
      </c>
    </row>
    <row r="1206" spans="1:4">
      <c r="A1206" s="381" t="str">
        <f>IF(C1206=0,"","改良商品テーブル")</f>
        <v/>
      </c>
      <c r="B1206" s="381" t="s">
        <v>1349</v>
      </c>
      <c r="C1206" s="381">
        <f>改良商品入力!C120</f>
        <v>0</v>
      </c>
    </row>
    <row r="1207" spans="1:4">
      <c r="A1207" s="381" t="str">
        <f>IF(C1213=0,"","改良商品テーブル")</f>
        <v/>
      </c>
      <c r="B1207" s="381" t="s">
        <v>1284</v>
      </c>
      <c r="C1207" s="381" t="str">
        <f>申請用入力!$R$12</f>
        <v/>
      </c>
      <c r="D1207" s="381" t="s">
        <v>1186</v>
      </c>
    </row>
    <row r="1208" spans="1:4">
      <c r="A1208" s="381" t="str">
        <f>IF(C1213=0,"","改良商品テーブル")</f>
        <v/>
      </c>
      <c r="B1208" s="381" t="s">
        <v>1285</v>
      </c>
      <c r="C1208" s="381">
        <f>選択!$A$2</f>
        <v>2025</v>
      </c>
    </row>
    <row r="1209" spans="1:4">
      <c r="A1209" s="381" t="str">
        <f>IF(C1213=0,"","改良商品テーブル")</f>
        <v/>
      </c>
      <c r="B1209" s="381" t="s">
        <v>1254</v>
      </c>
      <c r="C1209" s="381" t="str">
        <f>選択!$A$1</f>
        <v>商品改良支援</v>
      </c>
    </row>
    <row r="1210" spans="1:4">
      <c r="A1210" s="381" t="str">
        <f>IF(C1213=0,"","改良商品テーブル")</f>
        <v/>
      </c>
      <c r="B1210" s="381" t="s">
        <v>1286</v>
      </c>
      <c r="C1210" s="381" t="e">
        <f ca="1">$C$127</f>
        <v>#N/A</v>
      </c>
    </row>
    <row r="1211" spans="1:4">
      <c r="A1211" s="381" t="str">
        <f>IF(C1213=0,"","改良商品テーブル")</f>
        <v/>
      </c>
      <c r="B1211" s="381" t="s">
        <v>1347</v>
      </c>
      <c r="C1211" s="381" t="s">
        <v>1350</v>
      </c>
    </row>
    <row r="1212" spans="1:4">
      <c r="A1212" s="381" t="str">
        <f>IF(C1213=0,"","改良商品テーブル")</f>
        <v/>
      </c>
      <c r="B1212" s="381" t="s">
        <v>1348</v>
      </c>
      <c r="C1212" s="381">
        <f>改良商品入力!D121</f>
        <v>0</v>
      </c>
    </row>
    <row r="1213" spans="1:4">
      <c r="A1213" s="381" t="str">
        <f>IF(C1213=0,"","改良商品テーブル")</f>
        <v/>
      </c>
      <c r="B1213" s="381" t="s">
        <v>1349</v>
      </c>
      <c r="C1213" s="381">
        <f>改良商品入力!C121</f>
        <v>0</v>
      </c>
    </row>
    <row r="1214" spans="1:4">
      <c r="A1214" s="381" t="str">
        <f>IF(C1220=0,"","改良商品テーブル")</f>
        <v/>
      </c>
      <c r="B1214" s="381" t="s">
        <v>1284</v>
      </c>
      <c r="C1214" s="381" t="str">
        <f>申請用入力!$R$12</f>
        <v/>
      </c>
      <c r="D1214" s="381" t="s">
        <v>1186</v>
      </c>
    </row>
    <row r="1215" spans="1:4">
      <c r="A1215" s="381" t="str">
        <f>IF(C1220=0,"","改良商品テーブル")</f>
        <v/>
      </c>
      <c r="B1215" s="381" t="s">
        <v>1285</v>
      </c>
      <c r="C1215" s="381">
        <f>選択!$A$2</f>
        <v>2025</v>
      </c>
    </row>
    <row r="1216" spans="1:4">
      <c r="A1216" s="381" t="str">
        <f>IF(C1220=0,"","改良商品テーブル")</f>
        <v/>
      </c>
      <c r="B1216" s="381" t="s">
        <v>1254</v>
      </c>
      <c r="C1216" s="381" t="str">
        <f>選択!$A$1</f>
        <v>商品改良支援</v>
      </c>
    </row>
    <row r="1217" spans="1:4">
      <c r="A1217" s="381" t="str">
        <f>IF(C1220=0,"","改良商品テーブル")</f>
        <v/>
      </c>
      <c r="B1217" s="381" t="s">
        <v>1286</v>
      </c>
      <c r="C1217" s="381" t="e">
        <f ca="1">$C$127</f>
        <v>#N/A</v>
      </c>
    </row>
    <row r="1218" spans="1:4">
      <c r="A1218" s="381" t="str">
        <f>IF(C1220=0,"","改良商品テーブル")</f>
        <v/>
      </c>
      <c r="B1218" s="381" t="s">
        <v>1347</v>
      </c>
      <c r="C1218" s="381" t="s">
        <v>1350</v>
      </c>
    </row>
    <row r="1219" spans="1:4">
      <c r="A1219" s="381" t="str">
        <f>IF(C1220=0,"","改良商品テーブル")</f>
        <v/>
      </c>
      <c r="B1219" s="381" t="s">
        <v>1348</v>
      </c>
      <c r="C1219" s="381">
        <f>改良商品入力!D122</f>
        <v>0</v>
      </c>
    </row>
    <row r="1220" spans="1:4">
      <c r="A1220" s="381" t="str">
        <f>IF(C1220=0,"","改良商品テーブル")</f>
        <v/>
      </c>
      <c r="B1220" s="381" t="s">
        <v>1349</v>
      </c>
      <c r="C1220" s="381">
        <f>改良商品入力!C122</f>
        <v>0</v>
      </c>
    </row>
    <row r="1221" spans="1:4">
      <c r="A1221" s="381" t="str">
        <f>IF(C1227=0,"","改良商品テーブル")</f>
        <v/>
      </c>
      <c r="B1221" s="381" t="s">
        <v>1284</v>
      </c>
      <c r="C1221" s="381" t="str">
        <f>申請用入力!$R$12</f>
        <v/>
      </c>
      <c r="D1221" s="381" t="s">
        <v>1186</v>
      </c>
    </row>
    <row r="1222" spans="1:4">
      <c r="A1222" s="381" t="str">
        <f>IF(C1227=0,"","改良商品テーブル")</f>
        <v/>
      </c>
      <c r="B1222" s="381" t="s">
        <v>1285</v>
      </c>
      <c r="C1222" s="381">
        <f>選択!$A$2</f>
        <v>2025</v>
      </c>
    </row>
    <row r="1223" spans="1:4">
      <c r="A1223" s="381" t="str">
        <f>IF(C1227=0,"","改良商品テーブル")</f>
        <v/>
      </c>
      <c r="B1223" s="381" t="s">
        <v>1254</v>
      </c>
      <c r="C1223" s="381" t="str">
        <f>選択!$A$1</f>
        <v>商品改良支援</v>
      </c>
    </row>
    <row r="1224" spans="1:4">
      <c r="A1224" s="381" t="str">
        <f>IF(C1227=0,"","改良商品テーブル")</f>
        <v/>
      </c>
      <c r="B1224" s="381" t="s">
        <v>1286</v>
      </c>
      <c r="C1224" s="381" t="e">
        <f ca="1">$C$127</f>
        <v>#N/A</v>
      </c>
    </row>
    <row r="1225" spans="1:4">
      <c r="A1225" s="381" t="str">
        <f>IF(C1227=0,"","改良商品テーブル")</f>
        <v/>
      </c>
      <c r="B1225" s="381" t="s">
        <v>1347</v>
      </c>
      <c r="C1225" s="381" t="s">
        <v>1350</v>
      </c>
    </row>
    <row r="1226" spans="1:4">
      <c r="A1226" s="381" t="str">
        <f>IF(C1227=0,"","改良商品テーブル")</f>
        <v/>
      </c>
      <c r="B1226" s="381" t="s">
        <v>1348</v>
      </c>
      <c r="C1226" s="381">
        <f>改良商品入力!D123</f>
        <v>0</v>
      </c>
    </row>
    <row r="1227" spans="1:4">
      <c r="A1227" s="381" t="str">
        <f>IF(C1227=0,"","改良商品テーブル")</f>
        <v/>
      </c>
      <c r="B1227" s="381" t="s">
        <v>1349</v>
      </c>
      <c r="C1227" s="381">
        <f>改良商品入力!C123</f>
        <v>0</v>
      </c>
    </row>
    <row r="1228" spans="1:4">
      <c r="A1228" s="381" t="str">
        <f>IF(C1234=0,"","改良商品テーブル")</f>
        <v/>
      </c>
      <c r="B1228" s="381" t="s">
        <v>1284</v>
      </c>
      <c r="C1228" s="381" t="str">
        <f>申請用入力!$R$12</f>
        <v/>
      </c>
      <c r="D1228" s="381" t="s">
        <v>1186</v>
      </c>
    </row>
    <row r="1229" spans="1:4">
      <c r="A1229" s="381" t="str">
        <f>IF(C1234=0,"","改良商品テーブル")</f>
        <v/>
      </c>
      <c r="B1229" s="381" t="s">
        <v>1285</v>
      </c>
      <c r="C1229" s="381">
        <f>選択!$A$2</f>
        <v>2025</v>
      </c>
    </row>
    <row r="1230" spans="1:4">
      <c r="A1230" s="381" t="str">
        <f>IF(C1234=0,"","改良商品テーブル")</f>
        <v/>
      </c>
      <c r="B1230" s="381" t="s">
        <v>1254</v>
      </c>
      <c r="C1230" s="381" t="str">
        <f>選択!$A$1</f>
        <v>商品改良支援</v>
      </c>
    </row>
    <row r="1231" spans="1:4">
      <c r="A1231" s="381" t="str">
        <f>IF(C1234=0,"","改良商品テーブル")</f>
        <v/>
      </c>
      <c r="B1231" s="381" t="s">
        <v>1286</v>
      </c>
      <c r="C1231" s="381" t="e">
        <f ca="1">$C$127</f>
        <v>#N/A</v>
      </c>
    </row>
    <row r="1232" spans="1:4">
      <c r="A1232" s="381" t="str">
        <f>IF(C1234=0,"","改良商品テーブル")</f>
        <v/>
      </c>
      <c r="B1232" s="381" t="s">
        <v>1347</v>
      </c>
      <c r="C1232" s="381" t="s">
        <v>1350</v>
      </c>
    </row>
    <row r="1233" spans="1:4">
      <c r="A1233" s="381" t="str">
        <f>IF(C1234=0,"","改良商品テーブル")</f>
        <v/>
      </c>
      <c r="B1233" s="381" t="s">
        <v>1348</v>
      </c>
      <c r="C1233" s="381">
        <f>改良商品入力!D124</f>
        <v>0</v>
      </c>
    </row>
    <row r="1234" spans="1:4">
      <c r="A1234" s="381" t="str">
        <f>IF(C1234=0,"","改良商品テーブル")</f>
        <v/>
      </c>
      <c r="B1234" s="381" t="s">
        <v>1349</v>
      </c>
      <c r="C1234" s="381">
        <f>改良商品入力!C124</f>
        <v>0</v>
      </c>
    </row>
    <row r="1235" spans="1:4">
      <c r="A1235" s="381" t="str">
        <f>IF(C1241=0,"","改良商品テーブル")</f>
        <v/>
      </c>
      <c r="B1235" s="381" t="s">
        <v>1284</v>
      </c>
      <c r="C1235" s="381" t="str">
        <f>申請用入力!$R$12</f>
        <v/>
      </c>
      <c r="D1235" s="381" t="s">
        <v>1186</v>
      </c>
    </row>
    <row r="1236" spans="1:4">
      <c r="A1236" s="381" t="str">
        <f>IF(C1241=0,"","改良商品テーブル")</f>
        <v/>
      </c>
      <c r="B1236" s="381" t="s">
        <v>1285</v>
      </c>
      <c r="C1236" s="381">
        <f>選択!$A$2</f>
        <v>2025</v>
      </c>
    </row>
    <row r="1237" spans="1:4">
      <c r="A1237" s="381" t="str">
        <f>IF(C1241=0,"","改良商品テーブル")</f>
        <v/>
      </c>
      <c r="B1237" s="381" t="s">
        <v>1254</v>
      </c>
      <c r="C1237" s="381" t="str">
        <f>選択!$A$1</f>
        <v>商品改良支援</v>
      </c>
    </row>
    <row r="1238" spans="1:4">
      <c r="A1238" s="381" t="str">
        <f>IF(C1241=0,"","改良商品テーブル")</f>
        <v/>
      </c>
      <c r="B1238" s="381" t="s">
        <v>1286</v>
      </c>
      <c r="C1238" s="381" t="e">
        <f ca="1">$C$127</f>
        <v>#N/A</v>
      </c>
    </row>
    <row r="1239" spans="1:4">
      <c r="A1239" s="381" t="str">
        <f>IF(C1241=0,"","改良商品テーブル")</f>
        <v/>
      </c>
      <c r="B1239" s="381" t="s">
        <v>1347</v>
      </c>
      <c r="C1239" s="381" t="s">
        <v>1350</v>
      </c>
    </row>
    <row r="1240" spans="1:4">
      <c r="A1240" s="381" t="str">
        <f>IF(C1241=0,"","改良商品テーブル")</f>
        <v/>
      </c>
      <c r="B1240" s="381" t="s">
        <v>1348</v>
      </c>
      <c r="C1240" s="381">
        <f>改良商品入力!D125</f>
        <v>0</v>
      </c>
    </row>
    <row r="1241" spans="1:4">
      <c r="A1241" s="381" t="str">
        <f>IF(C1241=0,"","改良商品テーブル")</f>
        <v/>
      </c>
      <c r="B1241" s="381" t="s">
        <v>1349</v>
      </c>
      <c r="C1241" s="381">
        <f>改良商品入力!C125</f>
        <v>0</v>
      </c>
    </row>
    <row r="1242" spans="1:4">
      <c r="A1242" s="381" t="str">
        <f>IF(C1248=0,"","改良商品テーブル")</f>
        <v/>
      </c>
      <c r="B1242" s="381" t="s">
        <v>1284</v>
      </c>
      <c r="C1242" s="381" t="str">
        <f>申請用入力!$R$12</f>
        <v/>
      </c>
      <c r="D1242" s="381" t="s">
        <v>1186</v>
      </c>
    </row>
    <row r="1243" spans="1:4">
      <c r="A1243" s="381" t="str">
        <f>IF(C1248=0,"","改良商品テーブル")</f>
        <v/>
      </c>
      <c r="B1243" s="381" t="s">
        <v>1285</v>
      </c>
      <c r="C1243" s="381">
        <f>選択!$A$2</f>
        <v>2025</v>
      </c>
    </row>
    <row r="1244" spans="1:4">
      <c r="A1244" s="381" t="str">
        <f>IF(C1248=0,"","改良商品テーブル")</f>
        <v/>
      </c>
      <c r="B1244" s="381" t="s">
        <v>1254</v>
      </c>
      <c r="C1244" s="381" t="str">
        <f>選択!$A$1</f>
        <v>商品改良支援</v>
      </c>
    </row>
    <row r="1245" spans="1:4">
      <c r="A1245" s="381" t="str">
        <f>IF(C1248=0,"","改良商品テーブル")</f>
        <v/>
      </c>
      <c r="B1245" s="381" t="s">
        <v>1286</v>
      </c>
      <c r="C1245" s="381" t="e">
        <f ca="1">$C$127</f>
        <v>#N/A</v>
      </c>
    </row>
    <row r="1246" spans="1:4">
      <c r="A1246" s="381" t="str">
        <f>IF(C1248=0,"","改良商品テーブル")</f>
        <v/>
      </c>
      <c r="B1246" s="381" t="s">
        <v>1347</v>
      </c>
      <c r="C1246" s="381" t="s">
        <v>1350</v>
      </c>
    </row>
    <row r="1247" spans="1:4">
      <c r="A1247" s="381" t="str">
        <f>IF(C1248=0,"","改良商品テーブル")</f>
        <v/>
      </c>
      <c r="B1247" s="381" t="s">
        <v>1348</v>
      </c>
      <c r="C1247" s="381">
        <f>改良商品入力!D126</f>
        <v>0</v>
      </c>
    </row>
    <row r="1248" spans="1:4">
      <c r="A1248" s="381" t="str">
        <f>IF(C1248=0,"","改良商品テーブル")</f>
        <v/>
      </c>
      <c r="B1248" s="381" t="s">
        <v>1349</v>
      </c>
      <c r="C1248" s="381">
        <f>改良商品入力!C126</f>
        <v>0</v>
      </c>
    </row>
    <row r="1249" spans="1:4">
      <c r="A1249" s="381" t="str">
        <f>IF(C1255=0,"","改良商品テーブル")</f>
        <v/>
      </c>
      <c r="B1249" s="381" t="s">
        <v>1284</v>
      </c>
      <c r="C1249" s="381" t="str">
        <f>申請用入力!$R$12</f>
        <v/>
      </c>
      <c r="D1249" s="381" t="s">
        <v>1186</v>
      </c>
    </row>
    <row r="1250" spans="1:4">
      <c r="A1250" s="381" t="str">
        <f>IF(C1255=0,"","改良商品テーブル")</f>
        <v/>
      </c>
      <c r="B1250" s="381" t="s">
        <v>1285</v>
      </c>
      <c r="C1250" s="381">
        <f>選択!$A$2</f>
        <v>2025</v>
      </c>
    </row>
    <row r="1251" spans="1:4">
      <c r="A1251" s="381" t="str">
        <f>IF(C1255=0,"","改良商品テーブル")</f>
        <v/>
      </c>
      <c r="B1251" s="381" t="s">
        <v>1254</v>
      </c>
      <c r="C1251" s="381" t="str">
        <f>選択!$A$1</f>
        <v>商品改良支援</v>
      </c>
    </row>
    <row r="1252" spans="1:4">
      <c r="A1252" s="381" t="str">
        <f>IF(C1255=0,"","改良商品テーブル")</f>
        <v/>
      </c>
      <c r="B1252" s="381" t="s">
        <v>1286</v>
      </c>
      <c r="C1252" s="381" t="e">
        <f ca="1">$C$127</f>
        <v>#N/A</v>
      </c>
    </row>
    <row r="1253" spans="1:4">
      <c r="A1253" s="381" t="str">
        <f>IF(C1255=0,"","改良商品テーブル")</f>
        <v/>
      </c>
      <c r="B1253" s="381" t="s">
        <v>1347</v>
      </c>
      <c r="C1253" s="381" t="s">
        <v>1350</v>
      </c>
    </row>
    <row r="1254" spans="1:4">
      <c r="A1254" s="381" t="str">
        <f>IF(C1255=0,"","改良商品テーブル")</f>
        <v/>
      </c>
      <c r="B1254" s="381" t="s">
        <v>1348</v>
      </c>
      <c r="C1254" s="381">
        <f>改良商品入力!D127</f>
        <v>0</v>
      </c>
    </row>
    <row r="1255" spans="1:4">
      <c r="A1255" s="381" t="str">
        <f>IF(C1255=0,"","改良商品テーブル")</f>
        <v/>
      </c>
      <c r="B1255" s="381" t="s">
        <v>1349</v>
      </c>
      <c r="C1255" s="381">
        <f>改良商品入力!C127</f>
        <v>0</v>
      </c>
    </row>
    <row r="1256" spans="1:4">
      <c r="A1256" s="381" t="str">
        <f>IF(C1262=0,"","改良商品テーブル")</f>
        <v/>
      </c>
      <c r="B1256" s="381" t="s">
        <v>1284</v>
      </c>
      <c r="C1256" s="381" t="str">
        <f>申請用入力!$R$12</f>
        <v/>
      </c>
      <c r="D1256" s="381" t="s">
        <v>1186</v>
      </c>
    </row>
    <row r="1257" spans="1:4">
      <c r="A1257" s="381" t="str">
        <f>IF(C1262=0,"","改良商品テーブル")</f>
        <v/>
      </c>
      <c r="B1257" s="381" t="s">
        <v>1285</v>
      </c>
      <c r="C1257" s="381">
        <f>選択!$A$2</f>
        <v>2025</v>
      </c>
    </row>
    <row r="1258" spans="1:4">
      <c r="A1258" s="381" t="str">
        <f>IF(C1262=0,"","改良商品テーブル")</f>
        <v/>
      </c>
      <c r="B1258" s="381" t="s">
        <v>1254</v>
      </c>
      <c r="C1258" s="381" t="str">
        <f>選択!$A$1</f>
        <v>商品改良支援</v>
      </c>
    </row>
    <row r="1259" spans="1:4">
      <c r="A1259" s="381" t="str">
        <f>IF(C1262=0,"","改良商品テーブル")</f>
        <v/>
      </c>
      <c r="B1259" s="381" t="s">
        <v>1286</v>
      </c>
      <c r="C1259" s="381" t="e">
        <f ca="1">$C$127</f>
        <v>#N/A</v>
      </c>
    </row>
    <row r="1260" spans="1:4">
      <c r="A1260" s="381" t="str">
        <f>IF(C1262=0,"","改良商品テーブル")</f>
        <v/>
      </c>
      <c r="B1260" s="381" t="s">
        <v>1347</v>
      </c>
      <c r="C1260" s="381" t="s">
        <v>1350</v>
      </c>
    </row>
    <row r="1261" spans="1:4">
      <c r="A1261" s="381" t="str">
        <f>IF(C1262=0,"","改良商品テーブル")</f>
        <v/>
      </c>
      <c r="B1261" s="381" t="s">
        <v>1348</v>
      </c>
      <c r="C1261" s="381">
        <f>改良商品入力!D128</f>
        <v>0</v>
      </c>
    </row>
    <row r="1262" spans="1:4">
      <c r="A1262" s="381" t="str">
        <f>IF(C1262=0,"","改良商品テーブル")</f>
        <v/>
      </c>
      <c r="B1262" s="381" t="s">
        <v>1349</v>
      </c>
      <c r="C1262" s="381">
        <f>改良商品入力!C128</f>
        <v>0</v>
      </c>
    </row>
    <row r="1263" spans="1:4">
      <c r="A1263" s="381" t="str">
        <f>IF(C1269=0,"","改良商品テーブル")</f>
        <v/>
      </c>
      <c r="B1263" s="381" t="s">
        <v>1284</v>
      </c>
      <c r="C1263" s="381" t="str">
        <f>申請用入力!$R$12</f>
        <v/>
      </c>
      <c r="D1263" s="381" t="s">
        <v>1186</v>
      </c>
    </row>
    <row r="1264" spans="1:4">
      <c r="A1264" s="381" t="str">
        <f>IF(C1269=0,"","改良商品テーブル")</f>
        <v/>
      </c>
      <c r="B1264" s="381" t="s">
        <v>1285</v>
      </c>
      <c r="C1264" s="381">
        <f>選択!$A$2</f>
        <v>2025</v>
      </c>
    </row>
    <row r="1265" spans="1:4">
      <c r="A1265" s="381" t="str">
        <f>IF(C1269=0,"","改良商品テーブル")</f>
        <v/>
      </c>
      <c r="B1265" s="381" t="s">
        <v>1254</v>
      </c>
      <c r="C1265" s="381" t="str">
        <f>選択!$A$1</f>
        <v>商品改良支援</v>
      </c>
    </row>
    <row r="1266" spans="1:4">
      <c r="A1266" s="381" t="str">
        <f>IF(C1269=0,"","改良商品テーブル")</f>
        <v/>
      </c>
      <c r="B1266" s="381" t="s">
        <v>1286</v>
      </c>
      <c r="C1266" s="381" t="e">
        <f ca="1">$C$127</f>
        <v>#N/A</v>
      </c>
    </row>
    <row r="1267" spans="1:4">
      <c r="A1267" s="381" t="str">
        <f>IF(C1269=0,"","改良商品テーブル")</f>
        <v/>
      </c>
      <c r="B1267" s="381" t="s">
        <v>1347</v>
      </c>
      <c r="C1267" s="381" t="s">
        <v>1350</v>
      </c>
    </row>
    <row r="1268" spans="1:4">
      <c r="A1268" s="381" t="str">
        <f>IF(C1269=0,"","改良商品テーブル")</f>
        <v/>
      </c>
      <c r="B1268" s="381" t="s">
        <v>1348</v>
      </c>
      <c r="C1268" s="381">
        <f>改良商品入力!D129</f>
        <v>0</v>
      </c>
    </row>
    <row r="1269" spans="1:4">
      <c r="A1269" s="381" t="str">
        <f>IF(C1269=0,"","改良商品テーブル")</f>
        <v/>
      </c>
      <c r="B1269" s="381" t="s">
        <v>1349</v>
      </c>
      <c r="C1269" s="381">
        <f>改良商品入力!C129</f>
        <v>0</v>
      </c>
    </row>
    <row r="1270" spans="1:4">
      <c r="A1270" s="381" t="str">
        <f>IF(C1276=0,"","改良商品テーブル")</f>
        <v/>
      </c>
      <c r="B1270" s="381" t="s">
        <v>1284</v>
      </c>
      <c r="C1270" s="381" t="str">
        <f>申請用入力!$R$12</f>
        <v/>
      </c>
      <c r="D1270" s="381" t="s">
        <v>1186</v>
      </c>
    </row>
    <row r="1271" spans="1:4">
      <c r="A1271" s="381" t="str">
        <f>IF(C1276=0,"","改良商品テーブル")</f>
        <v/>
      </c>
      <c r="B1271" s="381" t="s">
        <v>1285</v>
      </c>
      <c r="C1271" s="381">
        <f>選択!$A$2</f>
        <v>2025</v>
      </c>
    </row>
    <row r="1272" spans="1:4">
      <c r="A1272" s="381" t="str">
        <f>IF(C1276=0,"","改良商品テーブル")</f>
        <v/>
      </c>
      <c r="B1272" s="381" t="s">
        <v>1254</v>
      </c>
      <c r="C1272" s="381" t="str">
        <f>選択!$A$1</f>
        <v>商品改良支援</v>
      </c>
    </row>
    <row r="1273" spans="1:4">
      <c r="A1273" s="381" t="str">
        <f>IF(C1276=0,"","改良商品テーブル")</f>
        <v/>
      </c>
      <c r="B1273" s="381" t="s">
        <v>1286</v>
      </c>
      <c r="C1273" s="381" t="e">
        <f ca="1">$C$127</f>
        <v>#N/A</v>
      </c>
    </row>
    <row r="1274" spans="1:4">
      <c r="A1274" s="381" t="str">
        <f>IF(C1276=0,"","改良商品テーブル")</f>
        <v/>
      </c>
      <c r="B1274" s="381" t="s">
        <v>1347</v>
      </c>
      <c r="C1274" s="381" t="s">
        <v>1350</v>
      </c>
    </row>
    <row r="1275" spans="1:4">
      <c r="A1275" s="381" t="str">
        <f>IF(C1276=0,"","改良商品テーブル")</f>
        <v/>
      </c>
      <c r="B1275" s="381" t="s">
        <v>1348</v>
      </c>
      <c r="C1275" s="381">
        <f>改良商品入力!D130</f>
        <v>0</v>
      </c>
    </row>
    <row r="1276" spans="1:4">
      <c r="A1276" s="381" t="str">
        <f>IF(C1276=0,"","改良商品テーブル")</f>
        <v/>
      </c>
      <c r="B1276" s="381" t="s">
        <v>1349</v>
      </c>
      <c r="C1276" s="381">
        <f>改良商品入力!C130</f>
        <v>0</v>
      </c>
    </row>
    <row r="1277" spans="1:4">
      <c r="A1277" s="381" t="str">
        <f>IF(C1283=0,"","改良商品テーブル")</f>
        <v/>
      </c>
      <c r="B1277" s="381" t="s">
        <v>1284</v>
      </c>
      <c r="C1277" s="381" t="str">
        <f>申請用入力!$R$12</f>
        <v/>
      </c>
      <c r="D1277" s="381" t="s">
        <v>1186</v>
      </c>
    </row>
    <row r="1278" spans="1:4">
      <c r="A1278" s="381" t="str">
        <f>IF(C1283=0,"","改良商品テーブル")</f>
        <v/>
      </c>
      <c r="B1278" s="381" t="s">
        <v>1285</v>
      </c>
      <c r="C1278" s="381">
        <f>選択!$A$2</f>
        <v>2025</v>
      </c>
    </row>
    <row r="1279" spans="1:4">
      <c r="A1279" s="381" t="str">
        <f>IF(C1283=0,"","改良商品テーブル")</f>
        <v/>
      </c>
      <c r="B1279" s="381" t="s">
        <v>1254</v>
      </c>
      <c r="C1279" s="381" t="str">
        <f>選択!$A$1</f>
        <v>商品改良支援</v>
      </c>
    </row>
    <row r="1280" spans="1:4">
      <c r="A1280" s="381" t="str">
        <f>IF(C1283=0,"","改良商品テーブル")</f>
        <v/>
      </c>
      <c r="B1280" s="381" t="s">
        <v>1286</v>
      </c>
      <c r="C1280" s="381" t="e">
        <f ca="1">$C$127</f>
        <v>#N/A</v>
      </c>
    </row>
    <row r="1281" spans="1:4">
      <c r="A1281" s="381" t="str">
        <f>IF(C1283=0,"","改良商品テーブル")</f>
        <v/>
      </c>
      <c r="B1281" s="381" t="s">
        <v>1347</v>
      </c>
      <c r="C1281" s="381" t="s">
        <v>1350</v>
      </c>
    </row>
    <row r="1282" spans="1:4">
      <c r="A1282" s="381" t="str">
        <f>IF(C1283=0,"","改良商品テーブル")</f>
        <v/>
      </c>
      <c r="B1282" s="381" t="s">
        <v>1348</v>
      </c>
      <c r="C1282" s="381">
        <f>改良商品入力!D131</f>
        <v>0</v>
      </c>
    </row>
    <row r="1283" spans="1:4">
      <c r="A1283" s="381" t="str">
        <f>IF(C1283=0,"","改良商品テーブル")</f>
        <v/>
      </c>
      <c r="B1283" s="381" t="s">
        <v>1349</v>
      </c>
      <c r="C1283" s="381">
        <f>改良商品入力!C131</f>
        <v>0</v>
      </c>
    </row>
    <row r="1284" spans="1:4">
      <c r="A1284" s="381" t="str">
        <f>IF(C1290=0,"","改良商品テーブル")</f>
        <v/>
      </c>
      <c r="B1284" s="381" t="s">
        <v>1284</v>
      </c>
      <c r="C1284" s="381" t="str">
        <f>申請用入力!$R$12</f>
        <v/>
      </c>
      <c r="D1284" s="381" t="s">
        <v>1186</v>
      </c>
    </row>
    <row r="1285" spans="1:4">
      <c r="A1285" s="381" t="str">
        <f>IF(C1290=0,"","改良商品テーブル")</f>
        <v/>
      </c>
      <c r="B1285" s="381" t="s">
        <v>1285</v>
      </c>
      <c r="C1285" s="381">
        <f>選択!$A$2</f>
        <v>2025</v>
      </c>
    </row>
    <row r="1286" spans="1:4">
      <c r="A1286" s="381" t="str">
        <f>IF(C1290=0,"","改良商品テーブル")</f>
        <v/>
      </c>
      <c r="B1286" s="381" t="s">
        <v>1254</v>
      </c>
      <c r="C1286" s="381" t="str">
        <f>選択!$A$1</f>
        <v>商品改良支援</v>
      </c>
    </row>
    <row r="1287" spans="1:4">
      <c r="A1287" s="381" t="str">
        <f>IF(C1290=0,"","改良商品テーブル")</f>
        <v/>
      </c>
      <c r="B1287" s="381" t="s">
        <v>1286</v>
      </c>
      <c r="C1287" s="381" t="e">
        <f ca="1">$C$127</f>
        <v>#N/A</v>
      </c>
    </row>
    <row r="1288" spans="1:4">
      <c r="A1288" s="381" t="str">
        <f>IF(C1290=0,"","改良商品テーブル")</f>
        <v/>
      </c>
      <c r="B1288" s="381" t="s">
        <v>1347</v>
      </c>
      <c r="C1288" s="381" t="s">
        <v>1350</v>
      </c>
    </row>
    <row r="1289" spans="1:4">
      <c r="A1289" s="381" t="str">
        <f>IF(C1290=0,"","改良商品テーブル")</f>
        <v/>
      </c>
      <c r="B1289" s="381" t="s">
        <v>1348</v>
      </c>
      <c r="C1289" s="381">
        <f>改良商品入力!D132</f>
        <v>0</v>
      </c>
    </row>
    <row r="1290" spans="1:4">
      <c r="A1290" s="381" t="str">
        <f>IF(C1290=0,"","改良商品テーブル")</f>
        <v/>
      </c>
      <c r="B1290" s="381" t="s">
        <v>1349</v>
      </c>
      <c r="C1290" s="381">
        <f>改良商品入力!C132</f>
        <v>0</v>
      </c>
    </row>
    <row r="1291" spans="1:4">
      <c r="A1291" s="381" t="str">
        <f>IF(C1297=0,"","改良商品テーブル")</f>
        <v/>
      </c>
      <c r="B1291" s="381" t="s">
        <v>1284</v>
      </c>
      <c r="C1291" s="381" t="str">
        <f>申請用入力!$R$12</f>
        <v/>
      </c>
      <c r="D1291" s="381" t="s">
        <v>1186</v>
      </c>
    </row>
    <row r="1292" spans="1:4">
      <c r="A1292" s="381" t="str">
        <f>IF(C1297=0,"","改良商品テーブル")</f>
        <v/>
      </c>
      <c r="B1292" s="381" t="s">
        <v>1285</v>
      </c>
      <c r="C1292" s="381">
        <f>選択!$A$2</f>
        <v>2025</v>
      </c>
    </row>
    <row r="1293" spans="1:4">
      <c r="A1293" s="381" t="str">
        <f>IF(C1297=0,"","改良商品テーブル")</f>
        <v/>
      </c>
      <c r="B1293" s="381" t="s">
        <v>1254</v>
      </c>
      <c r="C1293" s="381" t="str">
        <f>選択!$A$1</f>
        <v>商品改良支援</v>
      </c>
    </row>
    <row r="1294" spans="1:4">
      <c r="A1294" s="381" t="str">
        <f>IF(C1297=0,"","改良商品テーブル")</f>
        <v/>
      </c>
      <c r="B1294" s="381" t="s">
        <v>1286</v>
      </c>
      <c r="C1294" s="381" t="e">
        <f ca="1">$C$127</f>
        <v>#N/A</v>
      </c>
    </row>
    <row r="1295" spans="1:4">
      <c r="A1295" s="381" t="str">
        <f>IF(C1297=0,"","改良商品テーブル")</f>
        <v/>
      </c>
      <c r="B1295" s="381" t="s">
        <v>1347</v>
      </c>
      <c r="C1295" s="381" t="s">
        <v>1350</v>
      </c>
    </row>
    <row r="1296" spans="1:4">
      <c r="A1296" s="381" t="str">
        <f>IF(C1297=0,"","改良商品テーブル")</f>
        <v/>
      </c>
      <c r="B1296" s="381" t="s">
        <v>1348</v>
      </c>
      <c r="C1296" s="381">
        <f>改良商品入力!D133</f>
        <v>0</v>
      </c>
    </row>
    <row r="1297" spans="1:4">
      <c r="A1297" s="381" t="str">
        <f>IF(C1297=0,"","改良商品テーブル")</f>
        <v/>
      </c>
      <c r="B1297" s="381" t="s">
        <v>1349</v>
      </c>
      <c r="C1297" s="381">
        <f>改良商品入力!C133</f>
        <v>0</v>
      </c>
    </row>
    <row r="1298" spans="1:4">
      <c r="A1298" s="381" t="str">
        <f>IF(C1304=0,"","改良商品テーブル")</f>
        <v/>
      </c>
      <c r="B1298" s="381" t="s">
        <v>1284</v>
      </c>
      <c r="C1298" s="381" t="str">
        <f>申請用入力!$R$12</f>
        <v/>
      </c>
      <c r="D1298" s="381" t="s">
        <v>1186</v>
      </c>
    </row>
    <row r="1299" spans="1:4">
      <c r="A1299" s="381" t="str">
        <f>IF(C1304=0,"","改良商品テーブル")</f>
        <v/>
      </c>
      <c r="B1299" s="381" t="s">
        <v>1285</v>
      </c>
      <c r="C1299" s="381">
        <f>選択!$A$2</f>
        <v>2025</v>
      </c>
    </row>
    <row r="1300" spans="1:4">
      <c r="A1300" s="381" t="str">
        <f>IF(C1304=0,"","改良商品テーブル")</f>
        <v/>
      </c>
      <c r="B1300" s="381" t="s">
        <v>1254</v>
      </c>
      <c r="C1300" s="381" t="str">
        <f>選択!$A$1</f>
        <v>商品改良支援</v>
      </c>
    </row>
    <row r="1301" spans="1:4">
      <c r="A1301" s="381" t="str">
        <f>IF(C1304=0,"","改良商品テーブル")</f>
        <v/>
      </c>
      <c r="B1301" s="381" t="s">
        <v>1286</v>
      </c>
      <c r="C1301" s="381" t="e">
        <f ca="1">$C$127</f>
        <v>#N/A</v>
      </c>
    </row>
    <row r="1302" spans="1:4">
      <c r="A1302" s="381" t="str">
        <f>IF(C1304=0,"","改良商品テーブル")</f>
        <v/>
      </c>
      <c r="B1302" s="381" t="s">
        <v>1347</v>
      </c>
      <c r="C1302" s="381" t="s">
        <v>1350</v>
      </c>
    </row>
    <row r="1303" spans="1:4">
      <c r="A1303" s="381" t="str">
        <f>IF(C1304=0,"","改良商品テーブル")</f>
        <v/>
      </c>
      <c r="B1303" s="381" t="s">
        <v>1348</v>
      </c>
      <c r="C1303" s="381">
        <f>改良商品入力!D134</f>
        <v>0</v>
      </c>
    </row>
    <row r="1304" spans="1:4">
      <c r="A1304" s="381" t="str">
        <f>IF(C1304=0,"","改良商品テーブル")</f>
        <v/>
      </c>
      <c r="B1304" s="381" t="s">
        <v>1349</v>
      </c>
      <c r="C1304" s="381">
        <f>改良商品入力!C134</f>
        <v>0</v>
      </c>
    </row>
    <row r="1305" spans="1:4">
      <c r="A1305" s="381" t="str">
        <f>IF(C1311=0,"","改良商品テーブル")</f>
        <v/>
      </c>
      <c r="B1305" s="381" t="s">
        <v>1284</v>
      </c>
      <c r="C1305" s="381" t="str">
        <f>申請用入力!$R$12</f>
        <v/>
      </c>
      <c r="D1305" s="381" t="s">
        <v>1186</v>
      </c>
    </row>
    <row r="1306" spans="1:4">
      <c r="A1306" s="381" t="str">
        <f>IF(C1311=0,"","改良商品テーブル")</f>
        <v/>
      </c>
      <c r="B1306" s="381" t="s">
        <v>1285</v>
      </c>
      <c r="C1306" s="381">
        <f>選択!$A$2</f>
        <v>2025</v>
      </c>
    </row>
    <row r="1307" spans="1:4">
      <c r="A1307" s="381" t="str">
        <f>IF(C1311=0,"","改良商品テーブル")</f>
        <v/>
      </c>
      <c r="B1307" s="381" t="s">
        <v>1254</v>
      </c>
      <c r="C1307" s="381" t="str">
        <f>選択!$A$1</f>
        <v>商品改良支援</v>
      </c>
    </row>
    <row r="1308" spans="1:4">
      <c r="A1308" s="381" t="str">
        <f>IF(C1311=0,"","改良商品テーブル")</f>
        <v/>
      </c>
      <c r="B1308" s="381" t="s">
        <v>1286</v>
      </c>
      <c r="C1308" s="381" t="e">
        <f ca="1">$C$127</f>
        <v>#N/A</v>
      </c>
    </row>
    <row r="1309" spans="1:4">
      <c r="A1309" s="381" t="str">
        <f>IF(C1311=0,"","改良商品テーブル")</f>
        <v/>
      </c>
      <c r="B1309" s="381" t="s">
        <v>1347</v>
      </c>
      <c r="C1309" s="381" t="s">
        <v>1350</v>
      </c>
    </row>
    <row r="1310" spans="1:4">
      <c r="A1310" s="381" t="str">
        <f>IF(C1311=0,"","改良商品テーブル")</f>
        <v/>
      </c>
      <c r="B1310" s="381" t="s">
        <v>1348</v>
      </c>
      <c r="C1310" s="381">
        <f>改良商品入力!D135</f>
        <v>0</v>
      </c>
    </row>
    <row r="1311" spans="1:4">
      <c r="A1311" s="381" t="str">
        <f>IF(C1311=0,"","改良商品テーブル")</f>
        <v/>
      </c>
      <c r="B1311" s="381" t="s">
        <v>1349</v>
      </c>
      <c r="C1311" s="381">
        <f>改良商品入力!C135</f>
        <v>0</v>
      </c>
    </row>
    <row r="1312" spans="1:4">
      <c r="A1312" s="381" t="str">
        <f>IF(C1318=0,"","改良商品テーブル")</f>
        <v/>
      </c>
      <c r="B1312" s="381" t="s">
        <v>1284</v>
      </c>
      <c r="C1312" s="381" t="str">
        <f>申請用入力!$R$12</f>
        <v/>
      </c>
      <c r="D1312" s="381" t="s">
        <v>1186</v>
      </c>
    </row>
    <row r="1313" spans="1:4">
      <c r="A1313" s="381" t="str">
        <f>IF(C1318=0,"","改良商品テーブル")</f>
        <v/>
      </c>
      <c r="B1313" s="381" t="s">
        <v>1285</v>
      </c>
      <c r="C1313" s="381">
        <f>選択!$A$2</f>
        <v>2025</v>
      </c>
    </row>
    <row r="1314" spans="1:4">
      <c r="A1314" s="381" t="str">
        <f>IF(C1318=0,"","改良商品テーブル")</f>
        <v/>
      </c>
      <c r="B1314" s="381" t="s">
        <v>1254</v>
      </c>
      <c r="C1314" s="381" t="str">
        <f>選択!$A$1</f>
        <v>商品改良支援</v>
      </c>
    </row>
    <row r="1315" spans="1:4">
      <c r="A1315" s="381" t="str">
        <f>IF(C1318=0,"","改良商品テーブル")</f>
        <v/>
      </c>
      <c r="B1315" s="381" t="s">
        <v>1286</v>
      </c>
      <c r="C1315" s="381" t="e">
        <f ca="1">$C$127</f>
        <v>#N/A</v>
      </c>
    </row>
    <row r="1316" spans="1:4">
      <c r="A1316" s="381" t="str">
        <f>IF(C1318=0,"","改良商品テーブル")</f>
        <v/>
      </c>
      <c r="B1316" s="381" t="s">
        <v>1347</v>
      </c>
      <c r="C1316" s="381" t="s">
        <v>1350</v>
      </c>
    </row>
    <row r="1317" spans="1:4">
      <c r="A1317" s="381" t="str">
        <f>IF(C1318=0,"","改良商品テーブル")</f>
        <v/>
      </c>
      <c r="B1317" s="381" t="s">
        <v>1348</v>
      </c>
      <c r="C1317" s="381">
        <f>改良商品入力!D136</f>
        <v>0</v>
      </c>
    </row>
    <row r="1318" spans="1:4">
      <c r="A1318" s="381" t="str">
        <f>IF(C1318=0,"","改良商品テーブル")</f>
        <v/>
      </c>
      <c r="B1318" s="381" t="s">
        <v>1349</v>
      </c>
      <c r="C1318" s="381">
        <f>改良商品入力!C136</f>
        <v>0</v>
      </c>
    </row>
    <row r="1319" spans="1:4">
      <c r="A1319" s="381" t="str">
        <f>IF(C1325=0,"","改良商品テーブル")</f>
        <v/>
      </c>
      <c r="B1319" s="381" t="s">
        <v>1284</v>
      </c>
      <c r="C1319" s="381" t="str">
        <f>申請用入力!$R$12</f>
        <v/>
      </c>
      <c r="D1319" s="381" t="s">
        <v>1186</v>
      </c>
    </row>
    <row r="1320" spans="1:4">
      <c r="A1320" s="381" t="str">
        <f>IF(C1325=0,"","改良商品テーブル")</f>
        <v/>
      </c>
      <c r="B1320" s="381" t="s">
        <v>1285</v>
      </c>
      <c r="C1320" s="381">
        <f>選択!$A$2</f>
        <v>2025</v>
      </c>
    </row>
    <row r="1321" spans="1:4">
      <c r="A1321" s="381" t="str">
        <f>IF(C1325=0,"","改良商品テーブル")</f>
        <v/>
      </c>
      <c r="B1321" s="381" t="s">
        <v>1254</v>
      </c>
      <c r="C1321" s="381" t="str">
        <f>選択!$A$1</f>
        <v>商品改良支援</v>
      </c>
    </row>
    <row r="1322" spans="1:4">
      <c r="A1322" s="381" t="str">
        <f>IF(C1325=0,"","改良商品テーブル")</f>
        <v/>
      </c>
      <c r="B1322" s="381" t="s">
        <v>1286</v>
      </c>
      <c r="C1322" s="381" t="e">
        <f ca="1">$C$127</f>
        <v>#N/A</v>
      </c>
    </row>
    <row r="1323" spans="1:4">
      <c r="A1323" s="381" t="str">
        <f>IF(C1325=0,"","改良商品テーブル")</f>
        <v/>
      </c>
      <c r="B1323" s="381" t="s">
        <v>1347</v>
      </c>
      <c r="C1323" s="381" t="s">
        <v>1350</v>
      </c>
    </row>
    <row r="1324" spans="1:4">
      <c r="A1324" s="381" t="str">
        <f>IF(C1325=0,"","改良商品テーブル")</f>
        <v/>
      </c>
      <c r="B1324" s="381" t="s">
        <v>1348</v>
      </c>
      <c r="C1324" s="381">
        <f>改良商品入力!D137</f>
        <v>0</v>
      </c>
    </row>
    <row r="1325" spans="1:4">
      <c r="A1325" s="381" t="str">
        <f>IF(C1325=0,"","改良商品テーブル")</f>
        <v/>
      </c>
      <c r="B1325" s="381" t="s">
        <v>1349</v>
      </c>
      <c r="C1325" s="381">
        <f>改良商品入力!C137</f>
        <v>0</v>
      </c>
    </row>
    <row r="1326" spans="1:4">
      <c r="A1326" s="381" t="str">
        <f>IF(C1332=0,"","改良商品テーブル")</f>
        <v/>
      </c>
      <c r="B1326" s="381" t="s">
        <v>1284</v>
      </c>
      <c r="C1326" s="381" t="str">
        <f>申請用入力!$R$12</f>
        <v/>
      </c>
      <c r="D1326" s="381" t="s">
        <v>1186</v>
      </c>
    </row>
    <row r="1327" spans="1:4">
      <c r="A1327" s="381" t="str">
        <f>IF(C1332=0,"","改良商品テーブル")</f>
        <v/>
      </c>
      <c r="B1327" s="381" t="s">
        <v>1285</v>
      </c>
      <c r="C1327" s="381">
        <f>選択!$A$2</f>
        <v>2025</v>
      </c>
    </row>
    <row r="1328" spans="1:4">
      <c r="A1328" s="381" t="str">
        <f>IF(C1332=0,"","改良商品テーブル")</f>
        <v/>
      </c>
      <c r="B1328" s="381" t="s">
        <v>1254</v>
      </c>
      <c r="C1328" s="381" t="str">
        <f>選択!$A$1</f>
        <v>商品改良支援</v>
      </c>
    </row>
    <row r="1329" spans="1:4">
      <c r="A1329" s="381" t="str">
        <f>IF(C1332=0,"","改良商品テーブル")</f>
        <v/>
      </c>
      <c r="B1329" s="381" t="s">
        <v>1286</v>
      </c>
      <c r="C1329" s="381" t="e">
        <f ca="1">$C$127</f>
        <v>#N/A</v>
      </c>
    </row>
    <row r="1330" spans="1:4">
      <c r="A1330" s="381" t="str">
        <f>IF(C1332=0,"","改良商品テーブル")</f>
        <v/>
      </c>
      <c r="B1330" s="381" t="s">
        <v>1347</v>
      </c>
      <c r="C1330" s="381" t="s">
        <v>1350</v>
      </c>
    </row>
    <row r="1331" spans="1:4">
      <c r="A1331" s="381" t="str">
        <f>IF(C1332=0,"","改良商品テーブル")</f>
        <v/>
      </c>
      <c r="B1331" s="381" t="s">
        <v>1348</v>
      </c>
      <c r="C1331" s="381">
        <f>改良商品入力!D138</f>
        <v>0</v>
      </c>
    </row>
    <row r="1332" spans="1:4">
      <c r="A1332" s="381" t="str">
        <f>IF(C1332=0,"","改良商品テーブル")</f>
        <v/>
      </c>
      <c r="B1332" s="381" t="s">
        <v>1349</v>
      </c>
      <c r="C1332" s="381">
        <f>改良商品入力!C138</f>
        <v>0</v>
      </c>
    </row>
    <row r="1333" spans="1:4">
      <c r="A1333" s="381" t="str">
        <f>IF(C1339=0,"","改良商品テーブル")</f>
        <v/>
      </c>
      <c r="B1333" s="381" t="s">
        <v>1284</v>
      </c>
      <c r="C1333" s="381" t="str">
        <f>申請用入力!$R$12</f>
        <v/>
      </c>
      <c r="D1333" s="381" t="s">
        <v>1186</v>
      </c>
    </row>
    <row r="1334" spans="1:4">
      <c r="A1334" s="381" t="str">
        <f>IF(C1339=0,"","改良商品テーブル")</f>
        <v/>
      </c>
      <c r="B1334" s="381" t="s">
        <v>1285</v>
      </c>
      <c r="C1334" s="381">
        <f>選択!$A$2</f>
        <v>2025</v>
      </c>
    </row>
    <row r="1335" spans="1:4">
      <c r="A1335" s="381" t="str">
        <f>IF(C1339=0,"","改良商品テーブル")</f>
        <v/>
      </c>
      <c r="B1335" s="381" t="s">
        <v>1254</v>
      </c>
      <c r="C1335" s="381" t="str">
        <f>選択!$A$1</f>
        <v>商品改良支援</v>
      </c>
    </row>
    <row r="1336" spans="1:4">
      <c r="A1336" s="381" t="str">
        <f>IF(C1339=0,"","改良商品テーブル")</f>
        <v/>
      </c>
      <c r="B1336" s="381" t="s">
        <v>1286</v>
      </c>
      <c r="C1336" s="381" t="e">
        <f ca="1">$C$127</f>
        <v>#N/A</v>
      </c>
    </row>
    <row r="1337" spans="1:4">
      <c r="A1337" s="381" t="str">
        <f>IF(C1339=0,"","改良商品テーブル")</f>
        <v/>
      </c>
      <c r="B1337" s="381" t="s">
        <v>1347</v>
      </c>
      <c r="C1337" s="381" t="s">
        <v>1350</v>
      </c>
    </row>
    <row r="1338" spans="1:4">
      <c r="A1338" s="381" t="str">
        <f>IF(C1339=0,"","改良商品テーブル")</f>
        <v/>
      </c>
      <c r="B1338" s="381" t="s">
        <v>1348</v>
      </c>
      <c r="C1338" s="381">
        <f>改良商品入力!D139</f>
        <v>0</v>
      </c>
    </row>
    <row r="1339" spans="1:4">
      <c r="A1339" s="381" t="str">
        <f>IF(C1339=0,"","改良商品テーブル")</f>
        <v/>
      </c>
      <c r="B1339" s="381" t="s">
        <v>1349</v>
      </c>
      <c r="C1339" s="381">
        <f>改良商品入力!C139</f>
        <v>0</v>
      </c>
    </row>
    <row r="1340" spans="1:4">
      <c r="A1340" s="381" t="str">
        <f>IF(C1346=0,"","改良商品テーブル")</f>
        <v/>
      </c>
      <c r="B1340" s="381" t="s">
        <v>1284</v>
      </c>
      <c r="C1340" s="381" t="str">
        <f>申請用入力!$R$12</f>
        <v/>
      </c>
      <c r="D1340" s="381" t="s">
        <v>1186</v>
      </c>
    </row>
    <row r="1341" spans="1:4">
      <c r="A1341" s="381" t="str">
        <f>IF(C1346=0,"","改良商品テーブル")</f>
        <v/>
      </c>
      <c r="B1341" s="381" t="s">
        <v>1285</v>
      </c>
      <c r="C1341" s="381">
        <f>選択!$A$2</f>
        <v>2025</v>
      </c>
    </row>
    <row r="1342" spans="1:4">
      <c r="A1342" s="381" t="str">
        <f>IF(C1346=0,"","改良商品テーブル")</f>
        <v/>
      </c>
      <c r="B1342" s="381" t="s">
        <v>1254</v>
      </c>
      <c r="C1342" s="381" t="str">
        <f>選択!$A$1</f>
        <v>商品改良支援</v>
      </c>
    </row>
    <row r="1343" spans="1:4">
      <c r="A1343" s="381" t="str">
        <f>IF(C1346=0,"","改良商品テーブル")</f>
        <v/>
      </c>
      <c r="B1343" s="381" t="s">
        <v>1286</v>
      </c>
      <c r="C1343" s="381" t="e">
        <f ca="1">$C$127</f>
        <v>#N/A</v>
      </c>
    </row>
    <row r="1344" spans="1:4">
      <c r="A1344" s="381" t="str">
        <f>IF(C1346=0,"","改良商品テーブル")</f>
        <v/>
      </c>
      <c r="B1344" s="381" t="s">
        <v>1347</v>
      </c>
      <c r="C1344" s="381" t="s">
        <v>1350</v>
      </c>
    </row>
    <row r="1345" spans="1:4">
      <c r="A1345" s="381" t="str">
        <f>IF(C1346=0,"","改良商品テーブル")</f>
        <v/>
      </c>
      <c r="B1345" s="381" t="s">
        <v>1348</v>
      </c>
      <c r="C1345" s="381">
        <f>改良商品入力!D140</f>
        <v>0</v>
      </c>
    </row>
    <row r="1346" spans="1:4">
      <c r="A1346" s="381" t="str">
        <f>IF(C1346=0,"","改良商品テーブル")</f>
        <v/>
      </c>
      <c r="B1346" s="381" t="s">
        <v>1349</v>
      </c>
      <c r="C1346" s="381">
        <f>改良商品入力!C140</f>
        <v>0</v>
      </c>
    </row>
    <row r="1347" spans="1:4">
      <c r="A1347" s="381" t="str">
        <f>IF(C1353=0,"","改良商品テーブル")</f>
        <v/>
      </c>
      <c r="B1347" s="381" t="s">
        <v>1284</v>
      </c>
      <c r="C1347" s="381" t="str">
        <f>申請用入力!$R$12</f>
        <v/>
      </c>
      <c r="D1347" s="381" t="s">
        <v>1186</v>
      </c>
    </row>
    <row r="1348" spans="1:4">
      <c r="A1348" s="381" t="str">
        <f>IF(C1353=0,"","改良商品テーブル")</f>
        <v/>
      </c>
      <c r="B1348" s="381" t="s">
        <v>1285</v>
      </c>
      <c r="C1348" s="381">
        <f>選択!$A$2</f>
        <v>2025</v>
      </c>
    </row>
    <row r="1349" spans="1:4">
      <c r="A1349" s="381" t="str">
        <f>IF(C1353=0,"","改良商品テーブル")</f>
        <v/>
      </c>
      <c r="B1349" s="381" t="s">
        <v>1254</v>
      </c>
      <c r="C1349" s="381" t="str">
        <f>選択!$A$1</f>
        <v>商品改良支援</v>
      </c>
    </row>
    <row r="1350" spans="1:4">
      <c r="A1350" s="381" t="str">
        <f>IF(C1353=0,"","改良商品テーブル")</f>
        <v/>
      </c>
      <c r="B1350" s="381" t="s">
        <v>1286</v>
      </c>
      <c r="C1350" s="381" t="e">
        <f ca="1">$C$127</f>
        <v>#N/A</v>
      </c>
    </row>
    <row r="1351" spans="1:4">
      <c r="A1351" s="381" t="str">
        <f>IF(C1353=0,"","改良商品テーブル")</f>
        <v/>
      </c>
      <c r="B1351" s="381" t="s">
        <v>1347</v>
      </c>
      <c r="C1351" s="381" t="s">
        <v>1350</v>
      </c>
    </row>
    <row r="1352" spans="1:4">
      <c r="A1352" s="381" t="str">
        <f>IF(C1353=0,"","改良商品テーブル")</f>
        <v/>
      </c>
      <c r="B1352" s="381" t="s">
        <v>1348</v>
      </c>
      <c r="C1352" s="381">
        <f>改良商品入力!D141</f>
        <v>0</v>
      </c>
    </row>
    <row r="1353" spans="1:4">
      <c r="A1353" s="381" t="str">
        <f>IF(C1353=0,"","改良商品テーブル")</f>
        <v/>
      </c>
      <c r="B1353" s="381" t="s">
        <v>1349</v>
      </c>
      <c r="C1353" s="381">
        <f>改良商品入力!C141</f>
        <v>0</v>
      </c>
    </row>
    <row r="1354" spans="1:4">
      <c r="A1354" s="381" t="str">
        <f>IF(C1360=0,"","改良商品テーブル")</f>
        <v/>
      </c>
      <c r="B1354" s="381" t="s">
        <v>1284</v>
      </c>
      <c r="C1354" s="381" t="str">
        <f>申請用入力!$R$12</f>
        <v/>
      </c>
      <c r="D1354" s="381" t="s">
        <v>1186</v>
      </c>
    </row>
    <row r="1355" spans="1:4">
      <c r="A1355" s="381" t="str">
        <f>IF(C1360=0,"","改良商品テーブル")</f>
        <v/>
      </c>
      <c r="B1355" s="381" t="s">
        <v>1285</v>
      </c>
      <c r="C1355" s="381">
        <f>選択!$A$2</f>
        <v>2025</v>
      </c>
    </row>
    <row r="1356" spans="1:4">
      <c r="A1356" s="381" t="str">
        <f>IF(C1360=0,"","改良商品テーブル")</f>
        <v/>
      </c>
      <c r="B1356" s="381" t="s">
        <v>1254</v>
      </c>
      <c r="C1356" s="381" t="str">
        <f>選択!$A$1</f>
        <v>商品改良支援</v>
      </c>
    </row>
    <row r="1357" spans="1:4">
      <c r="A1357" s="381" t="str">
        <f>IF(C1360=0,"","改良商品テーブル")</f>
        <v/>
      </c>
      <c r="B1357" s="381" t="s">
        <v>1286</v>
      </c>
      <c r="C1357" s="381" t="e">
        <f ca="1">$C$127</f>
        <v>#N/A</v>
      </c>
    </row>
    <row r="1358" spans="1:4">
      <c r="A1358" s="381" t="str">
        <f>IF(C1360=0,"","改良商品テーブル")</f>
        <v/>
      </c>
      <c r="B1358" s="381" t="s">
        <v>1347</v>
      </c>
      <c r="C1358" s="381" t="s">
        <v>1350</v>
      </c>
    </row>
    <row r="1359" spans="1:4">
      <c r="A1359" s="381" t="str">
        <f>IF(C1360=0,"","改良商品テーブル")</f>
        <v/>
      </c>
      <c r="B1359" s="381" t="s">
        <v>1348</v>
      </c>
      <c r="C1359" s="381">
        <f>改良商品入力!D142</f>
        <v>0</v>
      </c>
    </row>
    <row r="1360" spans="1:4">
      <c r="A1360" s="381" t="str">
        <f>IF(C1360=0,"","改良商品テーブル")</f>
        <v/>
      </c>
      <c r="B1360" s="381" t="s">
        <v>1349</v>
      </c>
      <c r="C1360" s="381">
        <f>改良商品入力!C142</f>
        <v>0</v>
      </c>
    </row>
    <row r="1361" spans="1:4">
      <c r="A1361" s="381" t="str">
        <f>IF(C1367=0,"","改良商品テーブル")</f>
        <v/>
      </c>
      <c r="B1361" s="381" t="s">
        <v>1284</v>
      </c>
      <c r="C1361" s="381" t="str">
        <f>申請用入力!$R$12</f>
        <v/>
      </c>
      <c r="D1361" s="381" t="s">
        <v>1186</v>
      </c>
    </row>
    <row r="1362" spans="1:4">
      <c r="A1362" s="381" t="str">
        <f>IF(C1367=0,"","改良商品テーブル")</f>
        <v/>
      </c>
      <c r="B1362" s="381" t="s">
        <v>1285</v>
      </c>
      <c r="C1362" s="381">
        <f>選択!$A$2</f>
        <v>2025</v>
      </c>
    </row>
    <row r="1363" spans="1:4">
      <c r="A1363" s="381" t="str">
        <f>IF(C1367=0,"","改良商品テーブル")</f>
        <v/>
      </c>
      <c r="B1363" s="381" t="s">
        <v>1254</v>
      </c>
      <c r="C1363" s="381" t="str">
        <f>選択!$A$1</f>
        <v>商品改良支援</v>
      </c>
    </row>
    <row r="1364" spans="1:4">
      <c r="A1364" s="381" t="str">
        <f>IF(C1367=0,"","改良商品テーブル")</f>
        <v/>
      </c>
      <c r="B1364" s="381" t="s">
        <v>1286</v>
      </c>
      <c r="C1364" s="381" t="e">
        <f ca="1">$C$127</f>
        <v>#N/A</v>
      </c>
    </row>
    <row r="1365" spans="1:4">
      <c r="A1365" s="381" t="str">
        <f>IF(C1367=0,"","改良商品テーブル")</f>
        <v/>
      </c>
      <c r="B1365" s="381" t="s">
        <v>1347</v>
      </c>
      <c r="C1365" s="381" t="s">
        <v>1350</v>
      </c>
    </row>
    <row r="1366" spans="1:4">
      <c r="A1366" s="381" t="str">
        <f>IF(C1367=0,"","改良商品テーブル")</f>
        <v/>
      </c>
      <c r="B1366" s="381" t="s">
        <v>1348</v>
      </c>
      <c r="C1366" s="381">
        <f>改良商品入力!D143</f>
        <v>0</v>
      </c>
    </row>
    <row r="1367" spans="1:4">
      <c r="A1367" s="381" t="str">
        <f>IF(C1367=0,"","改良商品テーブル")</f>
        <v/>
      </c>
      <c r="B1367" s="381" t="s">
        <v>1349</v>
      </c>
      <c r="C1367" s="381">
        <f>改良商品入力!C143</f>
        <v>0</v>
      </c>
    </row>
    <row r="1368" spans="1:4">
      <c r="A1368" s="381" t="str">
        <f>IF(C1374=0,"","改良商品テーブル")</f>
        <v/>
      </c>
      <c r="B1368" s="381" t="s">
        <v>1284</v>
      </c>
      <c r="C1368" s="381" t="str">
        <f>申請用入力!$R$12</f>
        <v/>
      </c>
      <c r="D1368" s="381" t="s">
        <v>1186</v>
      </c>
    </row>
    <row r="1369" spans="1:4">
      <c r="A1369" s="381" t="str">
        <f>IF(C1374=0,"","改良商品テーブル")</f>
        <v/>
      </c>
      <c r="B1369" s="381" t="s">
        <v>1285</v>
      </c>
      <c r="C1369" s="381">
        <f>選択!$A$2</f>
        <v>2025</v>
      </c>
    </row>
    <row r="1370" spans="1:4">
      <c r="A1370" s="381" t="str">
        <f>IF(C1374=0,"","改良商品テーブル")</f>
        <v/>
      </c>
      <c r="B1370" s="381" t="s">
        <v>1254</v>
      </c>
      <c r="C1370" s="381" t="str">
        <f>選択!$A$1</f>
        <v>商品改良支援</v>
      </c>
    </row>
    <row r="1371" spans="1:4">
      <c r="A1371" s="381" t="str">
        <f>IF(C1374=0,"","改良商品テーブル")</f>
        <v/>
      </c>
      <c r="B1371" s="381" t="s">
        <v>1286</v>
      </c>
      <c r="C1371" s="381" t="e">
        <f ca="1">$C$127</f>
        <v>#N/A</v>
      </c>
    </row>
    <row r="1372" spans="1:4">
      <c r="A1372" s="381" t="str">
        <f>IF(C1374=0,"","改良商品テーブル")</f>
        <v/>
      </c>
      <c r="B1372" s="381" t="s">
        <v>1347</v>
      </c>
      <c r="C1372" s="381" t="s">
        <v>1350</v>
      </c>
    </row>
    <row r="1373" spans="1:4">
      <c r="A1373" s="381" t="str">
        <f>IF(C1374=0,"","改良商品テーブル")</f>
        <v/>
      </c>
      <c r="B1373" s="381" t="s">
        <v>1348</v>
      </c>
      <c r="C1373" s="381">
        <f>改良商品入力!D144</f>
        <v>0</v>
      </c>
    </row>
    <row r="1374" spans="1:4">
      <c r="A1374" s="381" t="str">
        <f>IF(C1374=0,"","改良商品テーブル")</f>
        <v/>
      </c>
      <c r="B1374" s="381" t="s">
        <v>1349</v>
      </c>
      <c r="C1374" s="381">
        <f>改良商品入力!C144</f>
        <v>0</v>
      </c>
    </row>
    <row r="1375" spans="1:4">
      <c r="A1375" s="381" t="str">
        <f>IF(C1381=0,"","改良商品テーブル")</f>
        <v/>
      </c>
      <c r="B1375" s="381" t="s">
        <v>1284</v>
      </c>
      <c r="C1375" s="381" t="str">
        <f>申請用入力!$R$12</f>
        <v/>
      </c>
      <c r="D1375" s="381" t="s">
        <v>1186</v>
      </c>
    </row>
    <row r="1376" spans="1:4">
      <c r="A1376" s="381" t="str">
        <f>IF(C1381=0,"","改良商品テーブル")</f>
        <v/>
      </c>
      <c r="B1376" s="381" t="s">
        <v>1285</v>
      </c>
      <c r="C1376" s="381">
        <f>選択!$A$2</f>
        <v>2025</v>
      </c>
    </row>
    <row r="1377" spans="1:4">
      <c r="A1377" s="381" t="str">
        <f>IF(C1381=0,"","改良商品テーブル")</f>
        <v/>
      </c>
      <c r="B1377" s="381" t="s">
        <v>1254</v>
      </c>
      <c r="C1377" s="381" t="str">
        <f>選択!$A$1</f>
        <v>商品改良支援</v>
      </c>
    </row>
    <row r="1378" spans="1:4">
      <c r="A1378" s="381" t="str">
        <f>IF(C1381=0,"","改良商品テーブル")</f>
        <v/>
      </c>
      <c r="B1378" s="381" t="s">
        <v>1286</v>
      </c>
      <c r="C1378" s="381" t="e">
        <f ca="1">$C$127</f>
        <v>#N/A</v>
      </c>
    </row>
    <row r="1379" spans="1:4">
      <c r="A1379" s="381" t="str">
        <f>IF(C1381=0,"","改良商品テーブル")</f>
        <v/>
      </c>
      <c r="B1379" s="381" t="s">
        <v>1347</v>
      </c>
      <c r="C1379" s="381" t="s">
        <v>1350</v>
      </c>
    </row>
    <row r="1380" spans="1:4">
      <c r="A1380" s="381" t="str">
        <f>IF(C1381=0,"","改良商品テーブル")</f>
        <v/>
      </c>
      <c r="B1380" s="381" t="s">
        <v>1348</v>
      </c>
      <c r="C1380" s="381">
        <f>改良商品入力!D145</f>
        <v>0</v>
      </c>
    </row>
    <row r="1381" spans="1:4">
      <c r="A1381" s="381" t="str">
        <f>IF(C1381=0,"","改良商品テーブル")</f>
        <v/>
      </c>
      <c r="B1381" s="381" t="s">
        <v>1349</v>
      </c>
      <c r="C1381" s="381">
        <f>改良商品入力!C145</f>
        <v>0</v>
      </c>
    </row>
    <row r="1382" spans="1:4">
      <c r="A1382" s="381" t="str">
        <f>IF(C1388=0,"","改良商品テーブル")</f>
        <v/>
      </c>
      <c r="B1382" s="381" t="s">
        <v>1284</v>
      </c>
      <c r="C1382" s="381" t="str">
        <f>申請用入力!$R$12</f>
        <v/>
      </c>
      <c r="D1382" s="381" t="s">
        <v>1186</v>
      </c>
    </row>
    <row r="1383" spans="1:4">
      <c r="A1383" s="381" t="str">
        <f>IF(C1388=0,"","改良商品テーブル")</f>
        <v/>
      </c>
      <c r="B1383" s="381" t="s">
        <v>1285</v>
      </c>
      <c r="C1383" s="381">
        <f>選択!$A$2</f>
        <v>2025</v>
      </c>
    </row>
    <row r="1384" spans="1:4">
      <c r="A1384" s="381" t="str">
        <f>IF(C1388=0,"","改良商品テーブル")</f>
        <v/>
      </c>
      <c r="B1384" s="381" t="s">
        <v>1254</v>
      </c>
      <c r="C1384" s="381" t="str">
        <f>選択!$A$1</f>
        <v>商品改良支援</v>
      </c>
    </row>
    <row r="1385" spans="1:4">
      <c r="A1385" s="381" t="str">
        <f>IF(C1388=0,"","改良商品テーブル")</f>
        <v/>
      </c>
      <c r="B1385" s="381" t="s">
        <v>1286</v>
      </c>
      <c r="C1385" s="381" t="e">
        <f ca="1">$C$127</f>
        <v>#N/A</v>
      </c>
    </row>
    <row r="1386" spans="1:4">
      <c r="A1386" s="381" t="str">
        <f>IF(C1388=0,"","改良商品テーブル")</f>
        <v/>
      </c>
      <c r="B1386" s="381" t="s">
        <v>1347</v>
      </c>
      <c r="C1386" s="381" t="s">
        <v>1350</v>
      </c>
    </row>
    <row r="1387" spans="1:4">
      <c r="A1387" s="381" t="str">
        <f>IF(C1388=0,"","改良商品テーブル")</f>
        <v/>
      </c>
      <c r="B1387" s="381" t="s">
        <v>1348</v>
      </c>
      <c r="C1387" s="381">
        <f>改良商品入力!D146</f>
        <v>0</v>
      </c>
    </row>
    <row r="1388" spans="1:4">
      <c r="A1388" s="381" t="str">
        <f>IF(C1388=0,"","改良商品テーブル")</f>
        <v/>
      </c>
      <c r="B1388" s="381" t="s">
        <v>1349</v>
      </c>
      <c r="C1388" s="381">
        <f>改良商品入力!C146</f>
        <v>0</v>
      </c>
    </row>
    <row r="1389" spans="1:4">
      <c r="A1389" s="381" t="str">
        <f>IF(C1395=0,"","改良商品テーブル")</f>
        <v/>
      </c>
      <c r="B1389" s="381" t="s">
        <v>1284</v>
      </c>
      <c r="C1389" s="381" t="str">
        <f>申請用入力!$R$12</f>
        <v/>
      </c>
      <c r="D1389" s="381" t="s">
        <v>1186</v>
      </c>
    </row>
    <row r="1390" spans="1:4">
      <c r="A1390" s="381" t="str">
        <f>IF(C1395=0,"","改良商品テーブル")</f>
        <v/>
      </c>
      <c r="B1390" s="381" t="s">
        <v>1285</v>
      </c>
      <c r="C1390" s="381">
        <f>選択!$A$2</f>
        <v>2025</v>
      </c>
    </row>
    <row r="1391" spans="1:4">
      <c r="A1391" s="381" t="str">
        <f>IF(C1395=0,"","改良商品テーブル")</f>
        <v/>
      </c>
      <c r="B1391" s="381" t="s">
        <v>1254</v>
      </c>
      <c r="C1391" s="381" t="str">
        <f>選択!$A$1</f>
        <v>商品改良支援</v>
      </c>
    </row>
    <row r="1392" spans="1:4">
      <c r="A1392" s="381" t="str">
        <f>IF(C1395=0,"","改良商品テーブル")</f>
        <v/>
      </c>
      <c r="B1392" s="381" t="s">
        <v>1286</v>
      </c>
      <c r="C1392" s="381" t="e">
        <f ca="1">$C$127</f>
        <v>#N/A</v>
      </c>
    </row>
    <row r="1393" spans="1:4">
      <c r="A1393" s="381" t="str">
        <f>IF(C1395=0,"","改良商品テーブル")</f>
        <v/>
      </c>
      <c r="B1393" s="381" t="s">
        <v>1347</v>
      </c>
      <c r="C1393" s="381" t="s">
        <v>1350</v>
      </c>
    </row>
    <row r="1394" spans="1:4">
      <c r="A1394" s="381" t="str">
        <f>IF(C1395=0,"","改良商品テーブル")</f>
        <v/>
      </c>
      <c r="B1394" s="381" t="s">
        <v>1348</v>
      </c>
      <c r="C1394" s="381">
        <f>改良商品入力!D147</f>
        <v>0</v>
      </c>
    </row>
    <row r="1395" spans="1:4">
      <c r="A1395" s="381" t="str">
        <f>IF(C1395=0,"","改良商品テーブル")</f>
        <v/>
      </c>
      <c r="B1395" s="381" t="s">
        <v>1349</v>
      </c>
      <c r="C1395" s="381">
        <f>改良商品入力!C147</f>
        <v>0</v>
      </c>
    </row>
    <row r="1396" spans="1:4">
      <c r="A1396" s="381" t="str">
        <f>IF(C1402=0,"","改良商品テーブル")</f>
        <v/>
      </c>
      <c r="B1396" s="381" t="s">
        <v>1284</v>
      </c>
      <c r="C1396" s="381" t="str">
        <f>申請用入力!$R$12</f>
        <v/>
      </c>
      <c r="D1396" s="381" t="s">
        <v>1186</v>
      </c>
    </row>
    <row r="1397" spans="1:4">
      <c r="A1397" s="381" t="str">
        <f>IF(C1402=0,"","改良商品テーブル")</f>
        <v/>
      </c>
      <c r="B1397" s="381" t="s">
        <v>1285</v>
      </c>
      <c r="C1397" s="381">
        <f>選択!$A$2</f>
        <v>2025</v>
      </c>
    </row>
    <row r="1398" spans="1:4">
      <c r="A1398" s="381" t="str">
        <f>IF(C1402=0,"","改良商品テーブル")</f>
        <v/>
      </c>
      <c r="B1398" s="381" t="s">
        <v>1254</v>
      </c>
      <c r="C1398" s="381" t="str">
        <f>選択!$A$1</f>
        <v>商品改良支援</v>
      </c>
    </row>
    <row r="1399" spans="1:4">
      <c r="A1399" s="381" t="str">
        <f>IF(C1402=0,"","改良商品テーブル")</f>
        <v/>
      </c>
      <c r="B1399" s="381" t="s">
        <v>1286</v>
      </c>
      <c r="C1399" s="381" t="e">
        <f ca="1">$C$127</f>
        <v>#N/A</v>
      </c>
    </row>
    <row r="1400" spans="1:4">
      <c r="A1400" s="381" t="str">
        <f>IF(C1402=0,"","改良商品テーブル")</f>
        <v/>
      </c>
      <c r="B1400" s="381" t="s">
        <v>1347</v>
      </c>
      <c r="C1400" s="381" t="s">
        <v>1350</v>
      </c>
    </row>
    <row r="1401" spans="1:4">
      <c r="A1401" s="381" t="str">
        <f>IF(C1402=0,"","改良商品テーブル")</f>
        <v/>
      </c>
      <c r="B1401" s="381" t="s">
        <v>1348</v>
      </c>
      <c r="C1401" s="381">
        <f>改良商品入力!D148</f>
        <v>0</v>
      </c>
    </row>
    <row r="1402" spans="1:4">
      <c r="A1402" s="381" t="str">
        <f>IF(C1402=0,"","改良商品テーブル")</f>
        <v/>
      </c>
      <c r="B1402" s="381" t="s">
        <v>1349</v>
      </c>
      <c r="C1402" s="381">
        <f>改良商品入力!C148</f>
        <v>0</v>
      </c>
    </row>
    <row r="1403" spans="1:4">
      <c r="A1403" s="381" t="str">
        <f>IF(C1409=0,"","改良商品テーブル")</f>
        <v/>
      </c>
      <c r="B1403" s="381" t="s">
        <v>1284</v>
      </c>
      <c r="C1403" s="381" t="str">
        <f>申請用入力!$R$12</f>
        <v/>
      </c>
      <c r="D1403" s="381" t="s">
        <v>1186</v>
      </c>
    </row>
    <row r="1404" spans="1:4">
      <c r="A1404" s="381" t="str">
        <f>IF(C1409=0,"","改良商品テーブル")</f>
        <v/>
      </c>
      <c r="B1404" s="381" t="s">
        <v>1285</v>
      </c>
      <c r="C1404" s="381">
        <f>選択!$A$2</f>
        <v>2025</v>
      </c>
    </row>
    <row r="1405" spans="1:4">
      <c r="A1405" s="381" t="str">
        <f>IF(C1409=0,"","改良商品テーブル")</f>
        <v/>
      </c>
      <c r="B1405" s="381" t="s">
        <v>1254</v>
      </c>
      <c r="C1405" s="381" t="str">
        <f>選択!$A$1</f>
        <v>商品改良支援</v>
      </c>
    </row>
    <row r="1406" spans="1:4">
      <c r="A1406" s="381" t="str">
        <f>IF(C1409=0,"","改良商品テーブル")</f>
        <v/>
      </c>
      <c r="B1406" s="381" t="s">
        <v>1286</v>
      </c>
      <c r="C1406" s="381" t="e">
        <f ca="1">$C$127</f>
        <v>#N/A</v>
      </c>
    </row>
    <row r="1407" spans="1:4">
      <c r="A1407" s="381" t="str">
        <f>IF(C1409=0,"","改良商品テーブル")</f>
        <v/>
      </c>
      <c r="B1407" s="381" t="s">
        <v>1347</v>
      </c>
      <c r="C1407" s="381" t="s">
        <v>1350</v>
      </c>
    </row>
    <row r="1408" spans="1:4">
      <c r="A1408" s="381" t="str">
        <f>IF(C1409=0,"","改良商品テーブル")</f>
        <v/>
      </c>
      <c r="B1408" s="381" t="s">
        <v>1348</v>
      </c>
      <c r="C1408" s="381">
        <f>改良商品入力!D149</f>
        <v>0</v>
      </c>
    </row>
    <row r="1409" spans="1:4">
      <c r="A1409" s="381" t="str">
        <f>IF(C1409=0,"","改良商品テーブル")</f>
        <v/>
      </c>
      <c r="B1409" s="381" t="s">
        <v>1349</v>
      </c>
      <c r="C1409" s="381">
        <f>改良商品入力!C149</f>
        <v>0</v>
      </c>
    </row>
    <row r="1410" spans="1:4">
      <c r="A1410" s="381" t="str">
        <f>IF(C1416=0,"","改良商品テーブル")</f>
        <v/>
      </c>
      <c r="B1410" s="381" t="s">
        <v>1284</v>
      </c>
      <c r="C1410" s="381" t="str">
        <f>申請用入力!$R$12</f>
        <v/>
      </c>
      <c r="D1410" s="381" t="s">
        <v>1186</v>
      </c>
    </row>
    <row r="1411" spans="1:4">
      <c r="A1411" s="381" t="str">
        <f>IF(C1416=0,"","改良商品テーブル")</f>
        <v/>
      </c>
      <c r="B1411" s="381" t="s">
        <v>1285</v>
      </c>
      <c r="C1411" s="381">
        <f>選択!$A$2</f>
        <v>2025</v>
      </c>
    </row>
    <row r="1412" spans="1:4">
      <c r="A1412" s="381" t="str">
        <f>IF(C1416=0,"","改良商品テーブル")</f>
        <v/>
      </c>
      <c r="B1412" s="381" t="s">
        <v>1254</v>
      </c>
      <c r="C1412" s="381" t="str">
        <f>選択!$A$1</f>
        <v>商品改良支援</v>
      </c>
    </row>
    <row r="1413" spans="1:4">
      <c r="A1413" s="381" t="str">
        <f>IF(C1416=0,"","改良商品テーブル")</f>
        <v/>
      </c>
      <c r="B1413" s="381" t="s">
        <v>1286</v>
      </c>
      <c r="C1413" s="381" t="e">
        <f ca="1">$C$127</f>
        <v>#N/A</v>
      </c>
    </row>
    <row r="1414" spans="1:4">
      <c r="A1414" s="381" t="str">
        <f>IF(C1416=0,"","改良商品テーブル")</f>
        <v/>
      </c>
      <c r="B1414" s="381" t="s">
        <v>1347</v>
      </c>
      <c r="C1414" s="381" t="s">
        <v>1350</v>
      </c>
    </row>
    <row r="1415" spans="1:4">
      <c r="A1415" s="381" t="str">
        <f>IF(C1416=0,"","改良商品テーブル")</f>
        <v/>
      </c>
      <c r="B1415" s="381" t="s">
        <v>1348</v>
      </c>
      <c r="C1415" s="381">
        <f>改良商品入力!D150</f>
        <v>0</v>
      </c>
    </row>
    <row r="1416" spans="1:4">
      <c r="A1416" s="381" t="str">
        <f>IF(C1416=0,"","改良商品テーブル")</f>
        <v/>
      </c>
      <c r="B1416" s="381" t="s">
        <v>1349</v>
      </c>
      <c r="C1416" s="381">
        <f>改良商品入力!C150</f>
        <v>0</v>
      </c>
    </row>
    <row r="1417" spans="1:4">
      <c r="A1417" s="381" t="str">
        <f>IF(C1423=0,"","改良商品テーブル")</f>
        <v/>
      </c>
      <c r="B1417" s="381" t="s">
        <v>1284</v>
      </c>
      <c r="C1417" s="381" t="str">
        <f>申請用入力!$R$12</f>
        <v/>
      </c>
      <c r="D1417" s="381" t="s">
        <v>1186</v>
      </c>
    </row>
    <row r="1418" spans="1:4">
      <c r="A1418" s="381" t="str">
        <f>IF(C1423=0,"","改良商品テーブル")</f>
        <v/>
      </c>
      <c r="B1418" s="381" t="s">
        <v>1285</v>
      </c>
      <c r="C1418" s="381">
        <f>選択!$A$2</f>
        <v>2025</v>
      </c>
    </row>
    <row r="1419" spans="1:4">
      <c r="A1419" s="381" t="str">
        <f>IF(C1423=0,"","改良商品テーブル")</f>
        <v/>
      </c>
      <c r="B1419" s="381" t="s">
        <v>1254</v>
      </c>
      <c r="C1419" s="381" t="str">
        <f>選択!$A$1</f>
        <v>商品改良支援</v>
      </c>
    </row>
    <row r="1420" spans="1:4">
      <c r="A1420" s="381" t="str">
        <f>IF(C1423=0,"","改良商品テーブル")</f>
        <v/>
      </c>
      <c r="B1420" s="381" t="s">
        <v>1286</v>
      </c>
      <c r="C1420" s="381" t="e">
        <f ca="1">$C$127</f>
        <v>#N/A</v>
      </c>
    </row>
    <row r="1421" spans="1:4">
      <c r="A1421" s="381" t="str">
        <f>IF(C1423=0,"","改良商品テーブル")</f>
        <v/>
      </c>
      <c r="B1421" s="381" t="s">
        <v>1347</v>
      </c>
      <c r="C1421" s="381" t="s">
        <v>1350</v>
      </c>
    </row>
    <row r="1422" spans="1:4">
      <c r="A1422" s="381" t="str">
        <f>IF(C1423=0,"","改良商品テーブル")</f>
        <v/>
      </c>
      <c r="B1422" s="381" t="s">
        <v>1348</v>
      </c>
      <c r="C1422" s="381">
        <f>改良商品入力!D151</f>
        <v>0</v>
      </c>
    </row>
    <row r="1423" spans="1:4">
      <c r="A1423" s="381" t="str">
        <f>IF(C1423=0,"","改良商品テーブル")</f>
        <v/>
      </c>
      <c r="B1423" s="381" t="s">
        <v>1349</v>
      </c>
      <c r="C1423" s="381">
        <f>改良商品入力!C151</f>
        <v>0</v>
      </c>
    </row>
    <row r="1424" spans="1:4">
      <c r="A1424" s="381" t="str">
        <f>IF(C1430=0,"","改良商品テーブル")</f>
        <v/>
      </c>
      <c r="B1424" s="381" t="s">
        <v>1284</v>
      </c>
      <c r="C1424" s="381" t="str">
        <f>申請用入力!$R$12</f>
        <v/>
      </c>
      <c r="D1424" s="381" t="s">
        <v>1186</v>
      </c>
    </row>
    <row r="1425" spans="1:4">
      <c r="A1425" s="381" t="str">
        <f>IF(C1430=0,"","改良商品テーブル")</f>
        <v/>
      </c>
      <c r="B1425" s="381" t="s">
        <v>1285</v>
      </c>
      <c r="C1425" s="381">
        <f>選択!$A$2</f>
        <v>2025</v>
      </c>
    </row>
    <row r="1426" spans="1:4">
      <c r="A1426" s="381" t="str">
        <f>IF(C1430=0,"","改良商品テーブル")</f>
        <v/>
      </c>
      <c r="B1426" s="381" t="s">
        <v>1254</v>
      </c>
      <c r="C1426" s="381" t="str">
        <f>選択!$A$1</f>
        <v>商品改良支援</v>
      </c>
    </row>
    <row r="1427" spans="1:4">
      <c r="A1427" s="381" t="str">
        <f>IF(C1430=0,"","改良商品テーブル")</f>
        <v/>
      </c>
      <c r="B1427" s="381" t="s">
        <v>1286</v>
      </c>
      <c r="C1427" s="381" t="e">
        <f ca="1">$C$127</f>
        <v>#N/A</v>
      </c>
    </row>
    <row r="1428" spans="1:4">
      <c r="A1428" s="381" t="str">
        <f>IF(C1430=0,"","改良商品テーブル")</f>
        <v/>
      </c>
      <c r="B1428" s="381" t="s">
        <v>1347</v>
      </c>
      <c r="C1428" s="381" t="s">
        <v>1350</v>
      </c>
    </row>
    <row r="1429" spans="1:4">
      <c r="A1429" s="381" t="str">
        <f>IF(C1430=0,"","改良商品テーブル")</f>
        <v/>
      </c>
      <c r="B1429" s="381" t="s">
        <v>1348</v>
      </c>
      <c r="C1429" s="381">
        <f>改良商品入力!D152</f>
        <v>0</v>
      </c>
    </row>
    <row r="1430" spans="1:4">
      <c r="A1430" s="381" t="str">
        <f>IF(C1430=0,"","改良商品テーブル")</f>
        <v/>
      </c>
      <c r="B1430" s="381" t="s">
        <v>1349</v>
      </c>
      <c r="C1430" s="381">
        <f>改良商品入力!C152</f>
        <v>0</v>
      </c>
    </row>
    <row r="1431" spans="1:4">
      <c r="A1431" s="381" t="str">
        <f>IF(C1437=0,"","改良商品テーブル")</f>
        <v/>
      </c>
      <c r="B1431" s="381" t="s">
        <v>1284</v>
      </c>
      <c r="C1431" s="381" t="str">
        <f>申請用入力!$R$12</f>
        <v/>
      </c>
      <c r="D1431" s="381" t="s">
        <v>1186</v>
      </c>
    </row>
    <row r="1432" spans="1:4">
      <c r="A1432" s="381" t="str">
        <f>IF(C1437=0,"","改良商品テーブル")</f>
        <v/>
      </c>
      <c r="B1432" s="381" t="s">
        <v>1285</v>
      </c>
      <c r="C1432" s="381">
        <f>選択!$A$2</f>
        <v>2025</v>
      </c>
    </row>
    <row r="1433" spans="1:4">
      <c r="A1433" s="381" t="str">
        <f>IF(C1437=0,"","改良商品テーブル")</f>
        <v/>
      </c>
      <c r="B1433" s="381" t="s">
        <v>1254</v>
      </c>
      <c r="C1433" s="381" t="str">
        <f>選択!$A$1</f>
        <v>商品改良支援</v>
      </c>
    </row>
    <row r="1434" spans="1:4">
      <c r="A1434" s="381" t="str">
        <f>IF(C1437=0,"","改良商品テーブル")</f>
        <v/>
      </c>
      <c r="B1434" s="381" t="s">
        <v>1286</v>
      </c>
      <c r="C1434" s="381" t="e">
        <f ca="1">$C$127</f>
        <v>#N/A</v>
      </c>
    </row>
    <row r="1435" spans="1:4">
      <c r="A1435" s="381" t="str">
        <f>IF(C1437=0,"","改良商品テーブル")</f>
        <v/>
      </c>
      <c r="B1435" s="381" t="s">
        <v>1347</v>
      </c>
      <c r="C1435" s="381" t="s">
        <v>1350</v>
      </c>
    </row>
    <row r="1436" spans="1:4">
      <c r="A1436" s="381" t="str">
        <f>IF(C1437=0,"","改良商品テーブル")</f>
        <v/>
      </c>
      <c r="B1436" s="381" t="s">
        <v>1348</v>
      </c>
      <c r="C1436" s="381">
        <f>改良商品入力!D153</f>
        <v>0</v>
      </c>
    </row>
    <row r="1437" spans="1:4">
      <c r="A1437" s="381" t="str">
        <f>IF(C1437=0,"","改良商品テーブル")</f>
        <v/>
      </c>
      <c r="B1437" s="381" t="s">
        <v>1349</v>
      </c>
      <c r="C1437" s="381">
        <f>改良商品入力!C153</f>
        <v>0</v>
      </c>
    </row>
    <row r="1438" spans="1:4">
      <c r="A1438" s="381" t="str">
        <f>IF(C1444=0,"","改良商品テーブル")</f>
        <v/>
      </c>
      <c r="B1438" s="381" t="s">
        <v>1284</v>
      </c>
      <c r="C1438" s="381" t="str">
        <f>申請用入力!$R$12</f>
        <v/>
      </c>
      <c r="D1438" s="381" t="s">
        <v>1186</v>
      </c>
    </row>
    <row r="1439" spans="1:4">
      <c r="A1439" s="381" t="str">
        <f>IF(C1444=0,"","改良商品テーブル")</f>
        <v/>
      </c>
      <c r="B1439" s="381" t="s">
        <v>1285</v>
      </c>
      <c r="C1439" s="381">
        <f>選択!$A$2</f>
        <v>2025</v>
      </c>
    </row>
    <row r="1440" spans="1:4">
      <c r="A1440" s="381" t="str">
        <f>IF(C1444=0,"","改良商品テーブル")</f>
        <v/>
      </c>
      <c r="B1440" s="381" t="s">
        <v>1254</v>
      </c>
      <c r="C1440" s="381" t="str">
        <f>選択!$A$1</f>
        <v>商品改良支援</v>
      </c>
    </row>
    <row r="1441" spans="1:4">
      <c r="A1441" s="381" t="str">
        <f>IF(C1444=0,"","改良商品テーブル")</f>
        <v/>
      </c>
      <c r="B1441" s="381" t="s">
        <v>1286</v>
      </c>
      <c r="C1441" s="381" t="e">
        <f ca="1">$C$127</f>
        <v>#N/A</v>
      </c>
    </row>
    <row r="1442" spans="1:4">
      <c r="A1442" s="381" t="str">
        <f>IF(C1444=0,"","改良商品テーブル")</f>
        <v/>
      </c>
      <c r="B1442" s="381" t="s">
        <v>1347</v>
      </c>
      <c r="C1442" s="381" t="s">
        <v>1350</v>
      </c>
    </row>
    <row r="1443" spans="1:4">
      <c r="A1443" s="381" t="str">
        <f>IF(C1444=0,"","改良商品テーブル")</f>
        <v/>
      </c>
      <c r="B1443" s="381" t="s">
        <v>1348</v>
      </c>
      <c r="C1443" s="381">
        <f>改良商品入力!D154</f>
        <v>0</v>
      </c>
    </row>
    <row r="1444" spans="1:4">
      <c r="A1444" s="381" t="str">
        <f>IF(C1444=0,"","改良商品テーブル")</f>
        <v/>
      </c>
      <c r="B1444" s="381" t="s">
        <v>1349</v>
      </c>
      <c r="C1444" s="381">
        <f>改良商品入力!C154</f>
        <v>0</v>
      </c>
    </row>
    <row r="1445" spans="1:4">
      <c r="A1445" s="381" t="str">
        <f>IF(C1451=0,"","改良商品テーブル")</f>
        <v/>
      </c>
      <c r="B1445" s="381" t="s">
        <v>1284</v>
      </c>
      <c r="C1445" s="381" t="str">
        <f>申請用入力!$R$12</f>
        <v/>
      </c>
      <c r="D1445" s="381" t="s">
        <v>1186</v>
      </c>
    </row>
    <row r="1446" spans="1:4">
      <c r="A1446" s="381" t="str">
        <f>IF(C1451=0,"","改良商品テーブル")</f>
        <v/>
      </c>
      <c r="B1446" s="381" t="s">
        <v>1285</v>
      </c>
      <c r="C1446" s="381">
        <f>選択!$A$2</f>
        <v>2025</v>
      </c>
    </row>
    <row r="1447" spans="1:4">
      <c r="A1447" s="381" t="str">
        <f>IF(C1451=0,"","改良商品テーブル")</f>
        <v/>
      </c>
      <c r="B1447" s="381" t="s">
        <v>1254</v>
      </c>
      <c r="C1447" s="381" t="str">
        <f>選択!$A$1</f>
        <v>商品改良支援</v>
      </c>
    </row>
    <row r="1448" spans="1:4">
      <c r="A1448" s="381" t="str">
        <f>IF(C1451=0,"","改良商品テーブル")</f>
        <v/>
      </c>
      <c r="B1448" s="381" t="s">
        <v>1286</v>
      </c>
      <c r="C1448" s="381" t="e">
        <f ca="1">$C$127</f>
        <v>#N/A</v>
      </c>
    </row>
    <row r="1449" spans="1:4">
      <c r="A1449" s="381" t="str">
        <f>IF(C1451=0,"","改良商品テーブル")</f>
        <v/>
      </c>
      <c r="B1449" s="381" t="s">
        <v>1347</v>
      </c>
      <c r="C1449" s="381" t="s">
        <v>1350</v>
      </c>
    </row>
    <row r="1450" spans="1:4">
      <c r="A1450" s="381" t="str">
        <f>IF(C1451=0,"","改良商品テーブル")</f>
        <v/>
      </c>
      <c r="B1450" s="381" t="s">
        <v>1348</v>
      </c>
      <c r="C1450" s="381">
        <f>改良商品入力!D155</f>
        <v>0</v>
      </c>
    </row>
    <row r="1451" spans="1:4">
      <c r="A1451" s="381" t="str">
        <f>IF(C1451=0,"","改良商品テーブル")</f>
        <v/>
      </c>
      <c r="B1451" s="381" t="s">
        <v>1349</v>
      </c>
      <c r="C1451" s="381">
        <f>改良商品入力!C155</f>
        <v>0</v>
      </c>
    </row>
    <row r="1452" spans="1:4">
      <c r="A1452" s="381" t="str">
        <f>IF(C1458=0,"","改良商品テーブル")</f>
        <v/>
      </c>
      <c r="B1452" s="381" t="s">
        <v>1284</v>
      </c>
      <c r="C1452" s="381" t="str">
        <f>申請用入力!$R$12</f>
        <v/>
      </c>
      <c r="D1452" s="381" t="s">
        <v>1186</v>
      </c>
    </row>
    <row r="1453" spans="1:4">
      <c r="A1453" s="381" t="str">
        <f>IF(C1458=0,"","改良商品テーブル")</f>
        <v/>
      </c>
      <c r="B1453" s="381" t="s">
        <v>1285</v>
      </c>
      <c r="C1453" s="381">
        <f>選択!$A$2</f>
        <v>2025</v>
      </c>
    </row>
    <row r="1454" spans="1:4">
      <c r="A1454" s="381" t="str">
        <f>IF(C1458=0,"","改良商品テーブル")</f>
        <v/>
      </c>
      <c r="B1454" s="381" t="s">
        <v>1254</v>
      </c>
      <c r="C1454" s="381" t="str">
        <f>選択!$A$1</f>
        <v>商品改良支援</v>
      </c>
    </row>
    <row r="1455" spans="1:4">
      <c r="A1455" s="381" t="str">
        <f>IF(C1458=0,"","改良商品テーブル")</f>
        <v/>
      </c>
      <c r="B1455" s="381" t="s">
        <v>1286</v>
      </c>
      <c r="C1455" s="381" t="e">
        <f ca="1">$C$127</f>
        <v>#N/A</v>
      </c>
    </row>
    <row r="1456" spans="1:4">
      <c r="A1456" s="381" t="str">
        <f>IF(C1458=0,"","改良商品テーブル")</f>
        <v/>
      </c>
      <c r="B1456" s="381" t="s">
        <v>1347</v>
      </c>
      <c r="C1456" s="381" t="s">
        <v>1350</v>
      </c>
    </row>
    <row r="1457" spans="1:4">
      <c r="A1457" s="381" t="str">
        <f>IF(C1458=0,"","改良商品テーブル")</f>
        <v/>
      </c>
      <c r="B1457" s="381" t="s">
        <v>1348</v>
      </c>
      <c r="C1457" s="381">
        <f>改良商品入力!D156</f>
        <v>0</v>
      </c>
    </row>
    <row r="1458" spans="1:4">
      <c r="A1458" s="381" t="str">
        <f>IF(C1458=0,"","改良商品テーブル")</f>
        <v/>
      </c>
      <c r="B1458" s="381" t="s">
        <v>1349</v>
      </c>
      <c r="C1458" s="381">
        <f>改良商品入力!C156</f>
        <v>0</v>
      </c>
    </row>
    <row r="1459" spans="1:4">
      <c r="A1459" s="381" t="str">
        <f>IF(C1465=0,"","改良商品テーブル")</f>
        <v/>
      </c>
      <c r="B1459" s="381" t="s">
        <v>1284</v>
      </c>
      <c r="C1459" s="381" t="str">
        <f>申請用入力!$R$12</f>
        <v/>
      </c>
      <c r="D1459" s="381" t="s">
        <v>1186</v>
      </c>
    </row>
    <row r="1460" spans="1:4">
      <c r="A1460" s="381" t="str">
        <f>IF(C1465=0,"","改良商品テーブル")</f>
        <v/>
      </c>
      <c r="B1460" s="381" t="s">
        <v>1285</v>
      </c>
      <c r="C1460" s="381">
        <f>選択!$A$2</f>
        <v>2025</v>
      </c>
    </row>
    <row r="1461" spans="1:4">
      <c r="A1461" s="381" t="str">
        <f>IF(C1465=0,"","改良商品テーブル")</f>
        <v/>
      </c>
      <c r="B1461" s="381" t="s">
        <v>1254</v>
      </c>
      <c r="C1461" s="381" t="str">
        <f>選択!$A$1</f>
        <v>商品改良支援</v>
      </c>
    </row>
    <row r="1462" spans="1:4">
      <c r="A1462" s="381" t="str">
        <f>IF(C1465=0,"","改良商品テーブル")</f>
        <v/>
      </c>
      <c r="B1462" s="381" t="s">
        <v>1286</v>
      </c>
      <c r="C1462" s="381" t="e">
        <f ca="1">$C$127</f>
        <v>#N/A</v>
      </c>
    </row>
    <row r="1463" spans="1:4">
      <c r="A1463" s="381" t="str">
        <f>IF(C1465=0,"","改良商品テーブル")</f>
        <v/>
      </c>
      <c r="B1463" s="381" t="s">
        <v>1347</v>
      </c>
      <c r="C1463" s="381" t="s">
        <v>1350</v>
      </c>
    </row>
    <row r="1464" spans="1:4">
      <c r="A1464" s="381" t="str">
        <f>IF(C1465=0,"","改良商品テーブル")</f>
        <v/>
      </c>
      <c r="B1464" s="381" t="s">
        <v>1348</v>
      </c>
      <c r="C1464" s="381">
        <f>改良商品入力!D157</f>
        <v>0</v>
      </c>
    </row>
    <row r="1465" spans="1:4">
      <c r="A1465" s="381" t="str">
        <f>IF(C1465=0,"","改良商品テーブル")</f>
        <v/>
      </c>
      <c r="B1465" s="381" t="s">
        <v>1349</v>
      </c>
      <c r="C1465" s="381">
        <f>改良商品入力!C157</f>
        <v>0</v>
      </c>
    </row>
    <row r="1466" spans="1:4">
      <c r="A1466" s="381" t="str">
        <f>IF(C1472=0,"","改良商品テーブル")</f>
        <v/>
      </c>
      <c r="B1466" s="381" t="s">
        <v>1284</v>
      </c>
      <c r="C1466" s="381" t="str">
        <f>申請用入力!$R$12</f>
        <v/>
      </c>
      <c r="D1466" s="381" t="s">
        <v>1186</v>
      </c>
    </row>
    <row r="1467" spans="1:4">
      <c r="A1467" s="381" t="str">
        <f>IF(C1472=0,"","改良商品テーブル")</f>
        <v/>
      </c>
      <c r="B1467" s="381" t="s">
        <v>1285</v>
      </c>
      <c r="C1467" s="381">
        <f>選択!$A$2</f>
        <v>2025</v>
      </c>
    </row>
    <row r="1468" spans="1:4">
      <c r="A1468" s="381" t="str">
        <f>IF(C1472=0,"","改良商品テーブル")</f>
        <v/>
      </c>
      <c r="B1468" s="381" t="s">
        <v>1254</v>
      </c>
      <c r="C1468" s="381" t="str">
        <f>選択!$A$1</f>
        <v>商品改良支援</v>
      </c>
    </row>
    <row r="1469" spans="1:4">
      <c r="A1469" s="381" t="str">
        <f>IF(C1472=0,"","改良商品テーブル")</f>
        <v/>
      </c>
      <c r="B1469" s="381" t="s">
        <v>1286</v>
      </c>
      <c r="C1469" s="381" t="e">
        <f ca="1">$C$127</f>
        <v>#N/A</v>
      </c>
    </row>
    <row r="1470" spans="1:4">
      <c r="A1470" s="381" t="str">
        <f>IF(C1472=0,"","改良商品テーブル")</f>
        <v/>
      </c>
      <c r="B1470" s="381" t="s">
        <v>1347</v>
      </c>
      <c r="C1470" s="381" t="s">
        <v>1350</v>
      </c>
    </row>
    <row r="1471" spans="1:4">
      <c r="A1471" s="381" t="str">
        <f>IF(C1472=0,"","改良商品テーブル")</f>
        <v/>
      </c>
      <c r="B1471" s="381" t="s">
        <v>1348</v>
      </c>
      <c r="C1471" s="381">
        <f>改良商品入力!D158</f>
        <v>0</v>
      </c>
    </row>
    <row r="1472" spans="1:4">
      <c r="A1472" s="381" t="str">
        <f>IF(C1472=0,"","改良商品テーブル")</f>
        <v/>
      </c>
      <c r="B1472" s="381" t="s">
        <v>1349</v>
      </c>
      <c r="C1472" s="381">
        <f>改良商品入力!C158</f>
        <v>0</v>
      </c>
    </row>
    <row r="1473" spans="1:4">
      <c r="A1473" s="381" t="str">
        <f>IF(C1479=0,"","改良商品テーブル")</f>
        <v/>
      </c>
      <c r="B1473" s="381" t="s">
        <v>1284</v>
      </c>
      <c r="C1473" s="381" t="str">
        <f>申請用入力!$R$12</f>
        <v/>
      </c>
      <c r="D1473" s="381" t="s">
        <v>1186</v>
      </c>
    </row>
    <row r="1474" spans="1:4">
      <c r="A1474" s="381" t="str">
        <f>IF(C1479=0,"","改良商品テーブル")</f>
        <v/>
      </c>
      <c r="B1474" s="381" t="s">
        <v>1285</v>
      </c>
      <c r="C1474" s="381">
        <f>選択!$A$2</f>
        <v>2025</v>
      </c>
    </row>
    <row r="1475" spans="1:4">
      <c r="A1475" s="381" t="str">
        <f>IF(C1479=0,"","改良商品テーブル")</f>
        <v/>
      </c>
      <c r="B1475" s="381" t="s">
        <v>1254</v>
      </c>
      <c r="C1475" s="381" t="str">
        <f>選択!$A$1</f>
        <v>商品改良支援</v>
      </c>
    </row>
    <row r="1476" spans="1:4">
      <c r="A1476" s="381" t="str">
        <f>IF(C1479=0,"","改良商品テーブル")</f>
        <v/>
      </c>
      <c r="B1476" s="381" t="s">
        <v>1286</v>
      </c>
      <c r="C1476" s="381" t="e">
        <f ca="1">$C$127</f>
        <v>#N/A</v>
      </c>
    </row>
    <row r="1477" spans="1:4">
      <c r="A1477" s="381" t="str">
        <f>IF(C1479=0,"","改良商品テーブル")</f>
        <v/>
      </c>
      <c r="B1477" s="381" t="s">
        <v>1347</v>
      </c>
      <c r="C1477" s="381" t="s">
        <v>1350</v>
      </c>
    </row>
    <row r="1478" spans="1:4">
      <c r="A1478" s="381" t="str">
        <f>IF(C1479=0,"","改良商品テーブル")</f>
        <v/>
      </c>
      <c r="B1478" s="381" t="s">
        <v>1348</v>
      </c>
      <c r="C1478" s="381">
        <f>改良商品入力!D159</f>
        <v>0</v>
      </c>
    </row>
    <row r="1479" spans="1:4">
      <c r="A1479" s="381" t="str">
        <f>IF(C1479=0,"","改良商品テーブル")</f>
        <v/>
      </c>
      <c r="B1479" s="381" t="s">
        <v>1349</v>
      </c>
      <c r="C1479" s="381">
        <f>改良商品入力!C159</f>
        <v>0</v>
      </c>
    </row>
    <row r="1480" spans="1:4">
      <c r="A1480" s="381" t="str">
        <f>IF(C1486=0,"","改良商品テーブル")</f>
        <v/>
      </c>
      <c r="B1480" s="381" t="s">
        <v>1284</v>
      </c>
      <c r="C1480" s="381" t="str">
        <f>申請用入力!$R$12</f>
        <v/>
      </c>
      <c r="D1480" s="381" t="s">
        <v>1186</v>
      </c>
    </row>
    <row r="1481" spans="1:4">
      <c r="A1481" s="381" t="str">
        <f>IF(C1486=0,"","改良商品テーブル")</f>
        <v/>
      </c>
      <c r="B1481" s="381" t="s">
        <v>1285</v>
      </c>
      <c r="C1481" s="381">
        <f>選択!$A$2</f>
        <v>2025</v>
      </c>
    </row>
    <row r="1482" spans="1:4">
      <c r="A1482" s="381" t="str">
        <f>IF(C1486=0,"","改良商品テーブル")</f>
        <v/>
      </c>
      <c r="B1482" s="381" t="s">
        <v>1254</v>
      </c>
      <c r="C1482" s="381" t="str">
        <f>選択!$A$1</f>
        <v>商品改良支援</v>
      </c>
    </row>
    <row r="1483" spans="1:4">
      <c r="A1483" s="381" t="str">
        <f>IF(C1486=0,"","改良商品テーブル")</f>
        <v/>
      </c>
      <c r="B1483" s="381" t="s">
        <v>1286</v>
      </c>
      <c r="C1483" s="381" t="e">
        <f ca="1">$C$127</f>
        <v>#N/A</v>
      </c>
    </row>
    <row r="1484" spans="1:4">
      <c r="A1484" s="381" t="str">
        <f>IF(C1486=0,"","改良商品テーブル")</f>
        <v/>
      </c>
      <c r="B1484" s="381" t="s">
        <v>1347</v>
      </c>
      <c r="C1484" s="381" t="s">
        <v>1350</v>
      </c>
    </row>
    <row r="1485" spans="1:4">
      <c r="A1485" s="381" t="str">
        <f>IF(C1486=0,"","改良商品テーブル")</f>
        <v/>
      </c>
      <c r="B1485" s="381" t="s">
        <v>1348</v>
      </c>
      <c r="C1485" s="381">
        <f>改良商品入力!D160</f>
        <v>0</v>
      </c>
    </row>
    <row r="1486" spans="1:4">
      <c r="A1486" s="381" t="str">
        <f>IF(C1486=0,"","改良商品テーブル")</f>
        <v/>
      </c>
      <c r="B1486" s="381" t="s">
        <v>1349</v>
      </c>
      <c r="C1486" s="381">
        <f>改良商品入力!C160</f>
        <v>0</v>
      </c>
    </row>
    <row r="1487" spans="1:4">
      <c r="A1487" s="381" t="str">
        <f>IF(C1493=0,"","改良商品テーブル")</f>
        <v/>
      </c>
      <c r="B1487" s="381" t="s">
        <v>1284</v>
      </c>
      <c r="C1487" s="381" t="str">
        <f>申請用入力!$R$12</f>
        <v/>
      </c>
      <c r="D1487" s="381" t="s">
        <v>1186</v>
      </c>
    </row>
    <row r="1488" spans="1:4">
      <c r="A1488" s="381" t="str">
        <f>IF(C1493=0,"","改良商品テーブル")</f>
        <v/>
      </c>
      <c r="B1488" s="381" t="s">
        <v>1285</v>
      </c>
      <c r="C1488" s="381">
        <f>選択!$A$2</f>
        <v>2025</v>
      </c>
    </row>
    <row r="1489" spans="1:4">
      <c r="A1489" s="381" t="str">
        <f>IF(C1493=0,"","改良商品テーブル")</f>
        <v/>
      </c>
      <c r="B1489" s="381" t="s">
        <v>1254</v>
      </c>
      <c r="C1489" s="381" t="str">
        <f>選択!$A$1</f>
        <v>商品改良支援</v>
      </c>
    </row>
    <row r="1490" spans="1:4">
      <c r="A1490" s="381" t="str">
        <f>IF(C1493=0,"","改良商品テーブル")</f>
        <v/>
      </c>
      <c r="B1490" s="381" t="s">
        <v>1286</v>
      </c>
      <c r="C1490" s="381" t="e">
        <f ca="1">$C$127</f>
        <v>#N/A</v>
      </c>
    </row>
    <row r="1491" spans="1:4">
      <c r="A1491" s="381" t="str">
        <f>IF(C1493=0,"","改良商品テーブル")</f>
        <v/>
      </c>
      <c r="B1491" s="381" t="s">
        <v>1347</v>
      </c>
      <c r="C1491" s="381" t="s">
        <v>1350</v>
      </c>
    </row>
    <row r="1492" spans="1:4">
      <c r="A1492" s="381" t="str">
        <f>IF(C1493=0,"","改良商品テーブル")</f>
        <v/>
      </c>
      <c r="B1492" s="381" t="s">
        <v>1348</v>
      </c>
      <c r="C1492" s="381">
        <f>改良商品入力!D161</f>
        <v>0</v>
      </c>
    </row>
    <row r="1493" spans="1:4">
      <c r="A1493" s="381" t="str">
        <f>IF(C1493=0,"","改良商品テーブル")</f>
        <v/>
      </c>
      <c r="B1493" s="381" t="s">
        <v>1349</v>
      </c>
      <c r="C1493" s="381">
        <f>改良商品入力!C161</f>
        <v>0</v>
      </c>
    </row>
    <row r="1494" spans="1:4">
      <c r="A1494" s="381" t="str">
        <f>IF(C1500=0,"","改良商品テーブル")</f>
        <v/>
      </c>
      <c r="B1494" s="381" t="s">
        <v>1284</v>
      </c>
      <c r="C1494" s="381" t="str">
        <f>申請用入力!$R$12</f>
        <v/>
      </c>
      <c r="D1494" s="381" t="s">
        <v>1186</v>
      </c>
    </row>
    <row r="1495" spans="1:4">
      <c r="A1495" s="381" t="str">
        <f>IF(C1500=0,"","改良商品テーブル")</f>
        <v/>
      </c>
      <c r="B1495" s="381" t="s">
        <v>1285</v>
      </c>
      <c r="C1495" s="381">
        <f>選択!$A$2</f>
        <v>2025</v>
      </c>
    </row>
    <row r="1496" spans="1:4">
      <c r="A1496" s="381" t="str">
        <f>IF(C1500=0,"","改良商品テーブル")</f>
        <v/>
      </c>
      <c r="B1496" s="381" t="s">
        <v>1254</v>
      </c>
      <c r="C1496" s="381" t="str">
        <f>選択!$A$1</f>
        <v>商品改良支援</v>
      </c>
    </row>
    <row r="1497" spans="1:4">
      <c r="A1497" s="381" t="str">
        <f>IF(C1500=0,"","改良商品テーブル")</f>
        <v/>
      </c>
      <c r="B1497" s="381" t="s">
        <v>1286</v>
      </c>
      <c r="C1497" s="381" t="e">
        <f ca="1">$C$127</f>
        <v>#N/A</v>
      </c>
    </row>
    <row r="1498" spans="1:4">
      <c r="A1498" s="381" t="str">
        <f>IF(C1500=0,"","改良商品テーブル")</f>
        <v/>
      </c>
      <c r="B1498" s="381" t="s">
        <v>1347</v>
      </c>
      <c r="C1498" s="381" t="s">
        <v>1350</v>
      </c>
    </row>
    <row r="1499" spans="1:4">
      <c r="A1499" s="381" t="str">
        <f>IF(C1500=0,"","改良商品テーブル")</f>
        <v/>
      </c>
      <c r="B1499" s="381" t="s">
        <v>1348</v>
      </c>
      <c r="C1499" s="381">
        <f>改良商品入力!D162</f>
        <v>0</v>
      </c>
    </row>
    <row r="1500" spans="1:4">
      <c r="A1500" s="381" t="str">
        <f>IF(C1500=0,"","改良商品テーブル")</f>
        <v/>
      </c>
      <c r="B1500" s="381" t="s">
        <v>1349</v>
      </c>
      <c r="C1500" s="381">
        <f>改良商品入力!C162</f>
        <v>0</v>
      </c>
    </row>
    <row r="1501" spans="1:4">
      <c r="A1501" s="381" t="str">
        <f>IF(C1507=0,"","改良商品テーブル")</f>
        <v/>
      </c>
      <c r="B1501" s="381" t="s">
        <v>1284</v>
      </c>
      <c r="C1501" s="381" t="str">
        <f>申請用入力!$R$12</f>
        <v/>
      </c>
      <c r="D1501" s="381" t="s">
        <v>1186</v>
      </c>
    </row>
    <row r="1502" spans="1:4">
      <c r="A1502" s="381" t="str">
        <f>IF(C1507=0,"","改良商品テーブル")</f>
        <v/>
      </c>
      <c r="B1502" s="381" t="s">
        <v>1285</v>
      </c>
      <c r="C1502" s="381">
        <f>選択!$A$2</f>
        <v>2025</v>
      </c>
    </row>
    <row r="1503" spans="1:4">
      <c r="A1503" s="381" t="str">
        <f>IF(C1507=0,"","改良商品テーブル")</f>
        <v/>
      </c>
      <c r="B1503" s="381" t="s">
        <v>1254</v>
      </c>
      <c r="C1503" s="381" t="str">
        <f>選択!$A$1</f>
        <v>商品改良支援</v>
      </c>
    </row>
    <row r="1504" spans="1:4">
      <c r="A1504" s="381" t="str">
        <f>IF(C1507=0,"","改良商品テーブル")</f>
        <v/>
      </c>
      <c r="B1504" s="381" t="s">
        <v>1286</v>
      </c>
      <c r="C1504" s="381" t="e">
        <f ca="1">$C$127</f>
        <v>#N/A</v>
      </c>
    </row>
    <row r="1505" spans="1:4">
      <c r="A1505" s="381" t="str">
        <f>IF(C1507=0,"","改良商品テーブル")</f>
        <v/>
      </c>
      <c r="B1505" s="381" t="s">
        <v>1347</v>
      </c>
      <c r="C1505" s="381" t="s">
        <v>1350</v>
      </c>
    </row>
    <row r="1506" spans="1:4">
      <c r="A1506" s="381" t="str">
        <f>IF(C1507=0,"","改良商品テーブル")</f>
        <v/>
      </c>
      <c r="B1506" s="381" t="s">
        <v>1348</v>
      </c>
      <c r="C1506" s="381">
        <f>改良商品入力!D163</f>
        <v>0</v>
      </c>
    </row>
    <row r="1507" spans="1:4">
      <c r="A1507" s="381" t="str">
        <f>IF(C1507=0,"","改良商品テーブル")</f>
        <v/>
      </c>
      <c r="B1507" s="381" t="s">
        <v>1349</v>
      </c>
      <c r="C1507" s="381">
        <f>改良商品入力!C163</f>
        <v>0</v>
      </c>
    </row>
    <row r="1508" spans="1:4">
      <c r="A1508" s="381" t="str">
        <f>IF(C1514=0,"","改良商品テーブル")</f>
        <v/>
      </c>
      <c r="B1508" s="381" t="s">
        <v>1284</v>
      </c>
      <c r="C1508" s="381" t="str">
        <f>申請用入力!$R$12</f>
        <v/>
      </c>
      <c r="D1508" s="381" t="s">
        <v>1186</v>
      </c>
    </row>
    <row r="1509" spans="1:4">
      <c r="A1509" s="381" t="str">
        <f>IF(C1514=0,"","改良商品テーブル")</f>
        <v/>
      </c>
      <c r="B1509" s="381" t="s">
        <v>1285</v>
      </c>
      <c r="C1509" s="381">
        <f>選択!$A$2</f>
        <v>2025</v>
      </c>
    </row>
    <row r="1510" spans="1:4">
      <c r="A1510" s="381" t="str">
        <f>IF(C1514=0,"","改良商品テーブル")</f>
        <v/>
      </c>
      <c r="B1510" s="381" t="s">
        <v>1254</v>
      </c>
      <c r="C1510" s="381" t="str">
        <f>選択!$A$1</f>
        <v>商品改良支援</v>
      </c>
    </row>
    <row r="1511" spans="1:4">
      <c r="A1511" s="381" t="str">
        <f>IF(C1514=0,"","改良商品テーブル")</f>
        <v/>
      </c>
      <c r="B1511" s="381" t="s">
        <v>1286</v>
      </c>
      <c r="C1511" s="381" t="e">
        <f ca="1">$C$127</f>
        <v>#N/A</v>
      </c>
    </row>
    <row r="1512" spans="1:4">
      <c r="A1512" s="381" t="str">
        <f>IF(C1514=0,"","改良商品テーブル")</f>
        <v/>
      </c>
      <c r="B1512" s="381" t="s">
        <v>1347</v>
      </c>
      <c r="C1512" s="381" t="s">
        <v>1350</v>
      </c>
    </row>
    <row r="1513" spans="1:4">
      <c r="A1513" s="381" t="str">
        <f>IF(C1514=0,"","改良商品テーブル")</f>
        <v/>
      </c>
      <c r="B1513" s="381" t="s">
        <v>1348</v>
      </c>
      <c r="C1513" s="381">
        <f>改良商品入力!D164</f>
        <v>0</v>
      </c>
    </row>
    <row r="1514" spans="1:4">
      <c r="A1514" s="381" t="str">
        <f>IF(C1514=0,"","改良商品テーブル")</f>
        <v/>
      </c>
      <c r="B1514" s="381" t="s">
        <v>1349</v>
      </c>
      <c r="C1514" s="381">
        <f>改良商品入力!C164</f>
        <v>0</v>
      </c>
    </row>
    <row r="1515" spans="1:4">
      <c r="A1515" s="381" t="str">
        <f>IF(C1521=0,"","改良商品テーブル")</f>
        <v/>
      </c>
      <c r="B1515" s="381" t="s">
        <v>1284</v>
      </c>
      <c r="C1515" s="381" t="str">
        <f>申請用入力!$R$12</f>
        <v/>
      </c>
      <c r="D1515" s="381" t="s">
        <v>1186</v>
      </c>
    </row>
    <row r="1516" spans="1:4">
      <c r="A1516" s="381" t="str">
        <f>IF(C1521=0,"","改良商品テーブル")</f>
        <v/>
      </c>
      <c r="B1516" s="381" t="s">
        <v>1285</v>
      </c>
      <c r="C1516" s="381">
        <f>選択!$A$2</f>
        <v>2025</v>
      </c>
    </row>
    <row r="1517" spans="1:4">
      <c r="A1517" s="381" t="str">
        <f>IF(C1521=0,"","改良商品テーブル")</f>
        <v/>
      </c>
      <c r="B1517" s="381" t="s">
        <v>1254</v>
      </c>
      <c r="C1517" s="381" t="str">
        <f>選択!$A$1</f>
        <v>商品改良支援</v>
      </c>
    </row>
    <row r="1518" spans="1:4">
      <c r="A1518" s="381" t="str">
        <f>IF(C1521=0,"","改良商品テーブル")</f>
        <v/>
      </c>
      <c r="B1518" s="381" t="s">
        <v>1286</v>
      </c>
      <c r="C1518" s="381" t="e">
        <f ca="1">$C$127</f>
        <v>#N/A</v>
      </c>
    </row>
    <row r="1519" spans="1:4">
      <c r="A1519" s="381" t="str">
        <f>IF(C1521=0,"","改良商品テーブル")</f>
        <v/>
      </c>
      <c r="B1519" s="381" t="s">
        <v>1347</v>
      </c>
      <c r="C1519" s="381" t="s">
        <v>1350</v>
      </c>
    </row>
    <row r="1520" spans="1:4">
      <c r="A1520" s="381" t="str">
        <f>IF(C1521=0,"","改良商品テーブル")</f>
        <v/>
      </c>
      <c r="B1520" s="381" t="s">
        <v>1348</v>
      </c>
      <c r="C1520" s="381">
        <f>改良商品入力!D165</f>
        <v>0</v>
      </c>
    </row>
    <row r="1521" spans="1:4">
      <c r="A1521" s="381" t="str">
        <f>IF(C1521=0,"","改良商品テーブル")</f>
        <v/>
      </c>
      <c r="B1521" s="381" t="s">
        <v>1349</v>
      </c>
      <c r="C1521" s="381">
        <f>改良商品入力!C165</f>
        <v>0</v>
      </c>
    </row>
    <row r="1522" spans="1:4">
      <c r="A1522" s="381" t="str">
        <f>IF(C1528=0,"","改良商品テーブル")</f>
        <v/>
      </c>
      <c r="B1522" s="381" t="s">
        <v>1284</v>
      </c>
      <c r="C1522" s="381" t="str">
        <f>申請用入力!$R$12</f>
        <v/>
      </c>
      <c r="D1522" s="381" t="s">
        <v>1186</v>
      </c>
    </row>
    <row r="1523" spans="1:4">
      <c r="A1523" s="381" t="str">
        <f>IF(C1528=0,"","改良商品テーブル")</f>
        <v/>
      </c>
      <c r="B1523" s="381" t="s">
        <v>1285</v>
      </c>
      <c r="C1523" s="381">
        <f>選択!$A$2</f>
        <v>2025</v>
      </c>
    </row>
    <row r="1524" spans="1:4">
      <c r="A1524" s="381" t="str">
        <f>IF(C1528=0,"","改良商品テーブル")</f>
        <v/>
      </c>
      <c r="B1524" s="381" t="s">
        <v>1254</v>
      </c>
      <c r="C1524" s="381" t="str">
        <f>選択!$A$1</f>
        <v>商品改良支援</v>
      </c>
    </row>
    <row r="1525" spans="1:4">
      <c r="A1525" s="381" t="str">
        <f>IF(C1528=0,"","改良商品テーブル")</f>
        <v/>
      </c>
      <c r="B1525" s="381" t="s">
        <v>1286</v>
      </c>
      <c r="C1525" s="381" t="e">
        <f ca="1">$C$127</f>
        <v>#N/A</v>
      </c>
    </row>
    <row r="1526" spans="1:4">
      <c r="A1526" s="381" t="str">
        <f>IF(C1528=0,"","改良商品テーブル")</f>
        <v/>
      </c>
      <c r="B1526" s="381" t="s">
        <v>1347</v>
      </c>
      <c r="C1526" s="381" t="s">
        <v>1350</v>
      </c>
    </row>
    <row r="1527" spans="1:4">
      <c r="A1527" s="381" t="str">
        <f>IF(C1528=0,"","改良商品テーブル")</f>
        <v/>
      </c>
      <c r="B1527" s="381" t="s">
        <v>1348</v>
      </c>
      <c r="C1527" s="381">
        <f>改良商品入力!D166</f>
        <v>0</v>
      </c>
    </row>
    <row r="1528" spans="1:4">
      <c r="A1528" s="381" t="str">
        <f>IF(C1528=0,"","改良商品テーブル")</f>
        <v/>
      </c>
      <c r="B1528" s="381" t="s">
        <v>1349</v>
      </c>
      <c r="C1528" s="381">
        <f>改良商品入力!C166</f>
        <v>0</v>
      </c>
    </row>
    <row r="1529" spans="1:4">
      <c r="A1529" s="381" t="str">
        <f>IF(C1535=0,"","改良商品テーブル")</f>
        <v/>
      </c>
      <c r="B1529" s="381" t="s">
        <v>1284</v>
      </c>
      <c r="C1529" s="381" t="str">
        <f>申請用入力!$R$12</f>
        <v/>
      </c>
      <c r="D1529" s="381" t="s">
        <v>1186</v>
      </c>
    </row>
    <row r="1530" spans="1:4">
      <c r="A1530" s="381" t="str">
        <f>IF(C1535=0,"","改良商品テーブル")</f>
        <v/>
      </c>
      <c r="B1530" s="381" t="s">
        <v>1285</v>
      </c>
      <c r="C1530" s="381">
        <f>選択!$A$2</f>
        <v>2025</v>
      </c>
    </row>
    <row r="1531" spans="1:4">
      <c r="A1531" s="381" t="str">
        <f>IF(C1535=0,"","改良商品テーブル")</f>
        <v/>
      </c>
      <c r="B1531" s="381" t="s">
        <v>1254</v>
      </c>
      <c r="C1531" s="381" t="str">
        <f>選択!$A$1</f>
        <v>商品改良支援</v>
      </c>
    </row>
    <row r="1532" spans="1:4">
      <c r="A1532" s="381" t="str">
        <f>IF(C1535=0,"","改良商品テーブル")</f>
        <v/>
      </c>
      <c r="B1532" s="381" t="s">
        <v>1286</v>
      </c>
      <c r="C1532" s="381" t="e">
        <f ca="1">$C$127</f>
        <v>#N/A</v>
      </c>
    </row>
    <row r="1533" spans="1:4">
      <c r="A1533" s="381" t="str">
        <f>IF(C1535=0,"","改良商品テーブル")</f>
        <v/>
      </c>
      <c r="B1533" s="381" t="s">
        <v>1347</v>
      </c>
      <c r="C1533" s="381" t="s">
        <v>1350</v>
      </c>
    </row>
    <row r="1534" spans="1:4">
      <c r="A1534" s="381" t="str">
        <f>IF(C1535=0,"","改良商品テーブル")</f>
        <v/>
      </c>
      <c r="B1534" s="381" t="s">
        <v>1348</v>
      </c>
      <c r="C1534" s="381">
        <f>改良商品入力!D167</f>
        <v>0</v>
      </c>
    </row>
    <row r="1535" spans="1:4">
      <c r="A1535" s="381" t="str">
        <f>IF(C1535=0,"","改良商品テーブル")</f>
        <v/>
      </c>
      <c r="B1535" s="381" t="s">
        <v>1349</v>
      </c>
      <c r="C1535" s="381">
        <f>改良商品入力!C167</f>
        <v>0</v>
      </c>
    </row>
    <row r="1536" spans="1:4">
      <c r="A1536" s="381" t="str">
        <f>IF(C1542=0,"","改良商品テーブル")</f>
        <v/>
      </c>
      <c r="B1536" s="381" t="s">
        <v>1284</v>
      </c>
      <c r="C1536" s="381" t="str">
        <f>申請用入力!$R$12</f>
        <v/>
      </c>
      <c r="D1536" s="381" t="s">
        <v>1186</v>
      </c>
    </row>
    <row r="1537" spans="1:4">
      <c r="A1537" s="381" t="str">
        <f>IF(C1542=0,"","改良商品テーブル")</f>
        <v/>
      </c>
      <c r="B1537" s="381" t="s">
        <v>1285</v>
      </c>
      <c r="C1537" s="381">
        <f>選択!$A$2</f>
        <v>2025</v>
      </c>
    </row>
    <row r="1538" spans="1:4">
      <c r="A1538" s="381" t="str">
        <f>IF(C1542=0,"","改良商品テーブル")</f>
        <v/>
      </c>
      <c r="B1538" s="381" t="s">
        <v>1254</v>
      </c>
      <c r="C1538" s="381" t="str">
        <f>選択!$A$1</f>
        <v>商品改良支援</v>
      </c>
    </row>
    <row r="1539" spans="1:4">
      <c r="A1539" s="381" t="str">
        <f>IF(C1542=0,"","改良商品テーブル")</f>
        <v/>
      </c>
      <c r="B1539" s="381" t="s">
        <v>1286</v>
      </c>
      <c r="C1539" s="381" t="e">
        <f ca="1">$C$127</f>
        <v>#N/A</v>
      </c>
    </row>
    <row r="1540" spans="1:4">
      <c r="A1540" s="381" t="str">
        <f>IF(C1542=0,"","改良商品テーブル")</f>
        <v/>
      </c>
      <c r="B1540" s="381" t="s">
        <v>1347</v>
      </c>
      <c r="C1540" s="381" t="s">
        <v>1350</v>
      </c>
    </row>
    <row r="1541" spans="1:4">
      <c r="A1541" s="381" t="str">
        <f>IF(C1542=0,"","改良商品テーブル")</f>
        <v/>
      </c>
      <c r="B1541" s="381" t="s">
        <v>1348</v>
      </c>
      <c r="C1541" s="381">
        <f>改良商品入力!D168</f>
        <v>0</v>
      </c>
    </row>
    <row r="1542" spans="1:4">
      <c r="A1542" s="381" t="str">
        <f>IF(C1542=0,"","改良商品テーブル")</f>
        <v/>
      </c>
      <c r="B1542" s="381" t="s">
        <v>1349</v>
      </c>
      <c r="C1542" s="381">
        <f>改良商品入力!C168</f>
        <v>0</v>
      </c>
    </row>
    <row r="1543" spans="1:4">
      <c r="A1543" s="381" t="str">
        <f>IF(C1549=0,"","改良商品テーブル")</f>
        <v/>
      </c>
      <c r="B1543" s="381" t="s">
        <v>1284</v>
      </c>
      <c r="C1543" s="381" t="str">
        <f>申請用入力!$R$12</f>
        <v/>
      </c>
      <c r="D1543" s="381" t="s">
        <v>1186</v>
      </c>
    </row>
    <row r="1544" spans="1:4">
      <c r="A1544" s="381" t="str">
        <f>IF(C1549=0,"","改良商品テーブル")</f>
        <v/>
      </c>
      <c r="B1544" s="381" t="s">
        <v>1285</v>
      </c>
      <c r="C1544" s="381">
        <f>選択!$A$2</f>
        <v>2025</v>
      </c>
    </row>
    <row r="1545" spans="1:4">
      <c r="A1545" s="381" t="str">
        <f>IF(C1549=0,"","改良商品テーブル")</f>
        <v/>
      </c>
      <c r="B1545" s="381" t="s">
        <v>1254</v>
      </c>
      <c r="C1545" s="381" t="str">
        <f>選択!$A$1</f>
        <v>商品改良支援</v>
      </c>
    </row>
    <row r="1546" spans="1:4">
      <c r="A1546" s="381" t="str">
        <f>IF(C1549=0,"","改良商品テーブル")</f>
        <v/>
      </c>
      <c r="B1546" s="381" t="s">
        <v>1286</v>
      </c>
      <c r="C1546" s="381" t="e">
        <f ca="1">$C$127</f>
        <v>#N/A</v>
      </c>
    </row>
    <row r="1547" spans="1:4">
      <c r="A1547" s="381" t="str">
        <f>IF(C1549=0,"","改良商品テーブル")</f>
        <v/>
      </c>
      <c r="B1547" s="381" t="s">
        <v>1347</v>
      </c>
      <c r="C1547" s="381" t="s">
        <v>1350</v>
      </c>
    </row>
    <row r="1548" spans="1:4">
      <c r="A1548" s="381" t="str">
        <f>IF(C1549=0,"","改良商品テーブル")</f>
        <v/>
      </c>
      <c r="B1548" s="381" t="s">
        <v>1348</v>
      </c>
      <c r="C1548" s="381">
        <f>改良商品入力!D169</f>
        <v>0</v>
      </c>
    </row>
    <row r="1549" spans="1:4">
      <c r="A1549" s="381" t="str">
        <f>IF(C1549=0,"","改良商品テーブル")</f>
        <v/>
      </c>
      <c r="B1549" s="381" t="s">
        <v>1349</v>
      </c>
      <c r="C1549" s="381">
        <f>改良商品入力!C169</f>
        <v>0</v>
      </c>
    </row>
    <row r="1550" spans="1:4">
      <c r="A1550" s="381" t="str">
        <f>IF(C1556=0,"","改良商品テーブル")</f>
        <v/>
      </c>
      <c r="B1550" s="381" t="s">
        <v>1284</v>
      </c>
      <c r="C1550" s="381" t="str">
        <f>申請用入力!$R$12</f>
        <v/>
      </c>
      <c r="D1550" s="381" t="s">
        <v>1186</v>
      </c>
    </row>
    <row r="1551" spans="1:4">
      <c r="A1551" s="381" t="str">
        <f>IF(C1556=0,"","改良商品テーブル")</f>
        <v/>
      </c>
      <c r="B1551" s="381" t="s">
        <v>1285</v>
      </c>
      <c r="C1551" s="381">
        <f>選択!$A$2</f>
        <v>2025</v>
      </c>
    </row>
    <row r="1552" spans="1:4">
      <c r="A1552" s="381" t="str">
        <f>IF(C1556=0,"","改良商品テーブル")</f>
        <v/>
      </c>
      <c r="B1552" s="381" t="s">
        <v>1254</v>
      </c>
      <c r="C1552" s="381" t="str">
        <f>選択!$A$1</f>
        <v>商品改良支援</v>
      </c>
    </row>
    <row r="1553" spans="1:4">
      <c r="A1553" s="381" t="str">
        <f>IF(C1556=0,"","改良商品テーブル")</f>
        <v/>
      </c>
      <c r="B1553" s="381" t="s">
        <v>1286</v>
      </c>
      <c r="C1553" s="381" t="e">
        <f ca="1">$C$127</f>
        <v>#N/A</v>
      </c>
    </row>
    <row r="1554" spans="1:4">
      <c r="A1554" s="381" t="str">
        <f>IF(C1556=0,"","改良商品テーブル")</f>
        <v/>
      </c>
      <c r="B1554" s="381" t="s">
        <v>1347</v>
      </c>
      <c r="C1554" s="381" t="s">
        <v>1350</v>
      </c>
    </row>
    <row r="1555" spans="1:4">
      <c r="A1555" s="381" t="str">
        <f>IF(C1556=0,"","改良商品テーブル")</f>
        <v/>
      </c>
      <c r="B1555" s="381" t="s">
        <v>1348</v>
      </c>
      <c r="C1555" s="381">
        <f>改良商品入力!D170</f>
        <v>0</v>
      </c>
    </row>
    <row r="1556" spans="1:4">
      <c r="A1556" s="381" t="str">
        <f>IF(C1556=0,"","改良商品テーブル")</f>
        <v/>
      </c>
      <c r="B1556" s="381" t="s">
        <v>1349</v>
      </c>
      <c r="C1556" s="381">
        <f>改良商品入力!C170</f>
        <v>0</v>
      </c>
    </row>
    <row r="1557" spans="1:4">
      <c r="A1557" s="381" t="str">
        <f>IF(C1563=0,"","改良商品テーブル")</f>
        <v/>
      </c>
      <c r="B1557" s="381" t="s">
        <v>1284</v>
      </c>
      <c r="C1557" s="381" t="str">
        <f>申請用入力!$R$12</f>
        <v/>
      </c>
      <c r="D1557" s="381" t="s">
        <v>1186</v>
      </c>
    </row>
    <row r="1558" spans="1:4">
      <c r="A1558" s="381" t="str">
        <f>IF(C1563=0,"","改良商品テーブル")</f>
        <v/>
      </c>
      <c r="B1558" s="381" t="s">
        <v>1285</v>
      </c>
      <c r="C1558" s="381">
        <f>選択!$A$2</f>
        <v>2025</v>
      </c>
    </row>
    <row r="1559" spans="1:4">
      <c r="A1559" s="381" t="str">
        <f>IF(C1563=0,"","改良商品テーブル")</f>
        <v/>
      </c>
      <c r="B1559" s="381" t="s">
        <v>1254</v>
      </c>
      <c r="C1559" s="381" t="str">
        <f>選択!$A$1</f>
        <v>商品改良支援</v>
      </c>
    </row>
    <row r="1560" spans="1:4">
      <c r="A1560" s="381" t="str">
        <f>IF(C1563=0,"","改良商品テーブル")</f>
        <v/>
      </c>
      <c r="B1560" s="381" t="s">
        <v>1286</v>
      </c>
      <c r="C1560" s="381" t="e">
        <f ca="1">$C$127</f>
        <v>#N/A</v>
      </c>
    </row>
    <row r="1561" spans="1:4">
      <c r="A1561" s="381" t="str">
        <f>IF(C1563=0,"","改良商品テーブル")</f>
        <v/>
      </c>
      <c r="B1561" s="381" t="s">
        <v>1347</v>
      </c>
      <c r="C1561" s="381" t="s">
        <v>1350</v>
      </c>
    </row>
    <row r="1562" spans="1:4">
      <c r="A1562" s="381" t="str">
        <f>IF(C1563=0,"","改良商品テーブル")</f>
        <v/>
      </c>
      <c r="B1562" s="381" t="s">
        <v>1348</v>
      </c>
      <c r="C1562" s="381">
        <f>改良商品入力!D171</f>
        <v>0</v>
      </c>
    </row>
    <row r="1563" spans="1:4">
      <c r="A1563" s="381" t="str">
        <f>IF(C1563=0,"","改良商品テーブル")</f>
        <v/>
      </c>
      <c r="B1563" s="381" t="s">
        <v>1349</v>
      </c>
      <c r="C1563" s="381">
        <f>改良商品入力!C171</f>
        <v>0</v>
      </c>
    </row>
    <row r="1564" spans="1:4">
      <c r="A1564" s="381" t="str">
        <f>IF(C1570=0,"","改良商品テーブル")</f>
        <v/>
      </c>
      <c r="B1564" s="381" t="s">
        <v>1284</v>
      </c>
      <c r="C1564" s="381" t="str">
        <f>申請用入力!$R$12</f>
        <v/>
      </c>
      <c r="D1564" s="381" t="s">
        <v>1186</v>
      </c>
    </row>
    <row r="1565" spans="1:4">
      <c r="A1565" s="381" t="str">
        <f>IF(C1570=0,"","改良商品テーブル")</f>
        <v/>
      </c>
      <c r="B1565" s="381" t="s">
        <v>1285</v>
      </c>
      <c r="C1565" s="381">
        <f>選択!$A$2</f>
        <v>2025</v>
      </c>
    </row>
    <row r="1566" spans="1:4">
      <c r="A1566" s="381" t="str">
        <f>IF(C1570=0,"","改良商品テーブル")</f>
        <v/>
      </c>
      <c r="B1566" s="381" t="s">
        <v>1254</v>
      </c>
      <c r="C1566" s="381" t="str">
        <f>選択!$A$1</f>
        <v>商品改良支援</v>
      </c>
    </row>
    <row r="1567" spans="1:4">
      <c r="A1567" s="381" t="str">
        <f>IF(C1570=0,"","改良商品テーブル")</f>
        <v/>
      </c>
      <c r="B1567" s="381" t="s">
        <v>1286</v>
      </c>
      <c r="C1567" s="381" t="e">
        <f ca="1">$C$127</f>
        <v>#N/A</v>
      </c>
    </row>
    <row r="1568" spans="1:4">
      <c r="A1568" s="381" t="str">
        <f>IF(C1570=0,"","改良商品テーブル")</f>
        <v/>
      </c>
      <c r="B1568" s="381" t="s">
        <v>1347</v>
      </c>
      <c r="C1568" s="381" t="s">
        <v>1350</v>
      </c>
    </row>
    <row r="1569" spans="1:4">
      <c r="A1569" s="381" t="str">
        <f>IF(C1570=0,"","改良商品テーブル")</f>
        <v/>
      </c>
      <c r="B1569" s="381" t="s">
        <v>1348</v>
      </c>
      <c r="C1569" s="381">
        <f>改良商品入力!D172</f>
        <v>0</v>
      </c>
    </row>
    <row r="1570" spans="1:4">
      <c r="A1570" s="381" t="str">
        <f>IF(C1570=0,"","改良商品テーブル")</f>
        <v/>
      </c>
      <c r="B1570" s="381" t="s">
        <v>1349</v>
      </c>
      <c r="C1570" s="381">
        <f>改良商品入力!C172</f>
        <v>0</v>
      </c>
    </row>
    <row r="1571" spans="1:4">
      <c r="A1571" s="381" t="str">
        <f>IF(C1577=0,"","改良商品テーブル")</f>
        <v/>
      </c>
      <c r="B1571" s="381" t="s">
        <v>1284</v>
      </c>
      <c r="C1571" s="381" t="str">
        <f>申請用入力!$R$12</f>
        <v/>
      </c>
      <c r="D1571" s="381" t="s">
        <v>1186</v>
      </c>
    </row>
    <row r="1572" spans="1:4">
      <c r="A1572" s="381" t="str">
        <f>IF(C1577=0,"","改良商品テーブル")</f>
        <v/>
      </c>
      <c r="B1572" s="381" t="s">
        <v>1285</v>
      </c>
      <c r="C1572" s="381">
        <f>選択!$A$2</f>
        <v>2025</v>
      </c>
    </row>
    <row r="1573" spans="1:4">
      <c r="A1573" s="381" t="str">
        <f>IF(C1577=0,"","改良商品テーブル")</f>
        <v/>
      </c>
      <c r="B1573" s="381" t="s">
        <v>1254</v>
      </c>
      <c r="C1573" s="381" t="str">
        <f>選択!$A$1</f>
        <v>商品改良支援</v>
      </c>
    </row>
    <row r="1574" spans="1:4">
      <c r="A1574" s="381" t="str">
        <f>IF(C1577=0,"","改良商品テーブル")</f>
        <v/>
      </c>
      <c r="B1574" s="381" t="s">
        <v>1286</v>
      </c>
      <c r="C1574" s="381" t="e">
        <f ca="1">$C$127</f>
        <v>#N/A</v>
      </c>
    </row>
    <row r="1575" spans="1:4">
      <c r="A1575" s="381" t="str">
        <f>IF(C1577=0,"","改良商品テーブル")</f>
        <v/>
      </c>
      <c r="B1575" s="381" t="s">
        <v>1347</v>
      </c>
      <c r="C1575" s="381" t="s">
        <v>1350</v>
      </c>
    </row>
    <row r="1576" spans="1:4">
      <c r="A1576" s="381" t="str">
        <f>IF(C1577=0,"","改良商品テーブル")</f>
        <v/>
      </c>
      <c r="B1576" s="381" t="s">
        <v>1348</v>
      </c>
      <c r="C1576" s="381">
        <f>改良商品入力!D173</f>
        <v>0</v>
      </c>
    </row>
    <row r="1577" spans="1:4">
      <c r="A1577" s="381" t="str">
        <f>IF(C1577=0,"","改良商品テーブル")</f>
        <v/>
      </c>
      <c r="B1577" s="381" t="s">
        <v>1349</v>
      </c>
      <c r="C1577" s="381">
        <f>改良商品入力!C173</f>
        <v>0</v>
      </c>
    </row>
    <row r="1578" spans="1:4">
      <c r="A1578" s="381" t="str">
        <f>IF(C1584=0,"","改良商品テーブル")</f>
        <v/>
      </c>
      <c r="B1578" s="381" t="s">
        <v>1284</v>
      </c>
      <c r="C1578" s="381" t="str">
        <f>申請用入力!$R$12</f>
        <v/>
      </c>
      <c r="D1578" s="381" t="s">
        <v>1186</v>
      </c>
    </row>
    <row r="1579" spans="1:4">
      <c r="A1579" s="381" t="str">
        <f>IF(C1584=0,"","改良商品テーブル")</f>
        <v/>
      </c>
      <c r="B1579" s="381" t="s">
        <v>1285</v>
      </c>
      <c r="C1579" s="381">
        <f>選択!$A$2</f>
        <v>2025</v>
      </c>
    </row>
    <row r="1580" spans="1:4">
      <c r="A1580" s="381" t="str">
        <f>IF(C1584=0,"","改良商品テーブル")</f>
        <v/>
      </c>
      <c r="B1580" s="381" t="s">
        <v>1254</v>
      </c>
      <c r="C1580" s="381" t="str">
        <f>選択!$A$1</f>
        <v>商品改良支援</v>
      </c>
    </row>
    <row r="1581" spans="1:4">
      <c r="A1581" s="381" t="str">
        <f>IF(C1584=0,"","改良商品テーブル")</f>
        <v/>
      </c>
      <c r="B1581" s="381" t="s">
        <v>1286</v>
      </c>
      <c r="C1581" s="381" t="e">
        <f ca="1">$C$127</f>
        <v>#N/A</v>
      </c>
    </row>
    <row r="1582" spans="1:4">
      <c r="A1582" s="381" t="str">
        <f>IF(C1584=0,"","改良商品テーブル")</f>
        <v/>
      </c>
      <c r="B1582" s="381" t="s">
        <v>1347</v>
      </c>
      <c r="C1582" s="381" t="s">
        <v>1350</v>
      </c>
    </row>
    <row r="1583" spans="1:4">
      <c r="A1583" s="381" t="str">
        <f>IF(C1584=0,"","改良商品テーブル")</f>
        <v/>
      </c>
      <c r="B1583" s="381" t="s">
        <v>1348</v>
      </c>
      <c r="C1583" s="381">
        <f>改良商品入力!D174</f>
        <v>0</v>
      </c>
    </row>
    <row r="1584" spans="1:4">
      <c r="A1584" s="381" t="str">
        <f>IF(C1584=0,"","改良商品テーブル")</f>
        <v/>
      </c>
      <c r="B1584" s="381" t="s">
        <v>1349</v>
      </c>
      <c r="C1584" s="381">
        <f>改良商品入力!C174</f>
        <v>0</v>
      </c>
    </row>
    <row r="1585" spans="1:4">
      <c r="A1585" s="381" t="str">
        <f>IF(C1591=0,"","改良商品テーブル")</f>
        <v/>
      </c>
      <c r="B1585" s="381" t="s">
        <v>1284</v>
      </c>
      <c r="C1585" s="381" t="str">
        <f>申請用入力!$R$12</f>
        <v/>
      </c>
      <c r="D1585" s="381" t="s">
        <v>1186</v>
      </c>
    </row>
    <row r="1586" spans="1:4">
      <c r="A1586" s="381" t="str">
        <f>IF(C1591=0,"","改良商品テーブル")</f>
        <v/>
      </c>
      <c r="B1586" s="381" t="s">
        <v>1285</v>
      </c>
      <c r="C1586" s="381">
        <f>選択!$A$2</f>
        <v>2025</v>
      </c>
    </row>
    <row r="1587" spans="1:4">
      <c r="A1587" s="381" t="str">
        <f>IF(C1591=0,"","改良商品テーブル")</f>
        <v/>
      </c>
      <c r="B1587" s="381" t="s">
        <v>1254</v>
      </c>
      <c r="C1587" s="381" t="str">
        <f>選択!$A$1</f>
        <v>商品改良支援</v>
      </c>
    </row>
    <row r="1588" spans="1:4">
      <c r="A1588" s="381" t="str">
        <f>IF(C1591=0,"","改良商品テーブル")</f>
        <v/>
      </c>
      <c r="B1588" s="381" t="s">
        <v>1286</v>
      </c>
      <c r="C1588" s="381" t="e">
        <f ca="1">$C$127</f>
        <v>#N/A</v>
      </c>
    </row>
    <row r="1589" spans="1:4">
      <c r="A1589" s="381" t="str">
        <f>IF(C1591=0,"","改良商品テーブル")</f>
        <v/>
      </c>
      <c r="B1589" s="381" t="s">
        <v>1347</v>
      </c>
      <c r="C1589" s="381" t="s">
        <v>1350</v>
      </c>
    </row>
    <row r="1590" spans="1:4">
      <c r="A1590" s="381" t="str">
        <f>IF(C1591=0,"","改良商品テーブル")</f>
        <v/>
      </c>
      <c r="B1590" s="381" t="s">
        <v>1348</v>
      </c>
      <c r="C1590" s="381">
        <f>改良商品入力!D175</f>
        <v>0</v>
      </c>
    </row>
    <row r="1591" spans="1:4">
      <c r="A1591" s="381" t="str">
        <f>IF(C1591=0,"","改良商品テーブル")</f>
        <v/>
      </c>
      <c r="B1591" s="381" t="s">
        <v>1349</v>
      </c>
      <c r="C1591" s="381">
        <f>改良商品入力!C175</f>
        <v>0</v>
      </c>
    </row>
    <row r="1592" spans="1:4">
      <c r="A1592" s="381" t="str">
        <f>IF(C1598=0,"","改良商品テーブル")</f>
        <v/>
      </c>
      <c r="B1592" s="381" t="s">
        <v>1284</v>
      </c>
      <c r="C1592" s="381" t="str">
        <f>申請用入力!$R$12</f>
        <v/>
      </c>
      <c r="D1592" s="381" t="s">
        <v>1186</v>
      </c>
    </row>
    <row r="1593" spans="1:4">
      <c r="A1593" s="381" t="str">
        <f>IF(C1598=0,"","改良商品テーブル")</f>
        <v/>
      </c>
      <c r="B1593" s="381" t="s">
        <v>1285</v>
      </c>
      <c r="C1593" s="381">
        <f>選択!$A$2</f>
        <v>2025</v>
      </c>
    </row>
    <row r="1594" spans="1:4">
      <c r="A1594" s="381" t="str">
        <f>IF(C1598=0,"","改良商品テーブル")</f>
        <v/>
      </c>
      <c r="B1594" s="381" t="s">
        <v>1254</v>
      </c>
      <c r="C1594" s="381" t="str">
        <f>選択!$A$1</f>
        <v>商品改良支援</v>
      </c>
    </row>
    <row r="1595" spans="1:4">
      <c r="A1595" s="381" t="str">
        <f>IF(C1598=0,"","改良商品テーブル")</f>
        <v/>
      </c>
      <c r="B1595" s="381" t="s">
        <v>1286</v>
      </c>
      <c r="C1595" s="381" t="e">
        <f ca="1">$C$127</f>
        <v>#N/A</v>
      </c>
    </row>
    <row r="1596" spans="1:4">
      <c r="A1596" s="381" t="str">
        <f>IF(C1598=0,"","改良商品テーブル")</f>
        <v/>
      </c>
      <c r="B1596" s="381" t="s">
        <v>1347</v>
      </c>
      <c r="C1596" s="381" t="s">
        <v>1350</v>
      </c>
    </row>
    <row r="1597" spans="1:4">
      <c r="A1597" s="381" t="str">
        <f>IF(C1598=0,"","改良商品テーブル")</f>
        <v/>
      </c>
      <c r="B1597" s="381" t="s">
        <v>1348</v>
      </c>
      <c r="C1597" s="381">
        <f>改良商品入力!D176</f>
        <v>0</v>
      </c>
    </row>
    <row r="1598" spans="1:4">
      <c r="A1598" s="381" t="str">
        <f>IF(C1598=0,"","改良商品テーブル")</f>
        <v/>
      </c>
      <c r="B1598" s="381" t="s">
        <v>1349</v>
      </c>
      <c r="C1598" s="381">
        <f>改良商品入力!C176</f>
        <v>0</v>
      </c>
    </row>
    <row r="1599" spans="1:4">
      <c r="A1599" s="381" t="str">
        <f>IF(C1605=0,"","改良商品テーブル")</f>
        <v/>
      </c>
      <c r="B1599" s="381" t="s">
        <v>1284</v>
      </c>
      <c r="C1599" s="381" t="str">
        <f>申請用入力!$R$12</f>
        <v/>
      </c>
      <c r="D1599" s="381" t="s">
        <v>1186</v>
      </c>
    </row>
    <row r="1600" spans="1:4">
      <c r="A1600" s="381" t="str">
        <f>IF(C1605=0,"","改良商品テーブル")</f>
        <v/>
      </c>
      <c r="B1600" s="381" t="s">
        <v>1285</v>
      </c>
      <c r="C1600" s="381">
        <f>選択!$A$2</f>
        <v>2025</v>
      </c>
    </row>
    <row r="1601" spans="1:4">
      <c r="A1601" s="381" t="str">
        <f>IF(C1605=0,"","改良商品テーブル")</f>
        <v/>
      </c>
      <c r="B1601" s="381" t="s">
        <v>1254</v>
      </c>
      <c r="C1601" s="381" t="str">
        <f>選択!$A$1</f>
        <v>商品改良支援</v>
      </c>
    </row>
    <row r="1602" spans="1:4">
      <c r="A1602" s="381" t="str">
        <f>IF(C1605=0,"","改良商品テーブル")</f>
        <v/>
      </c>
      <c r="B1602" s="381" t="s">
        <v>1286</v>
      </c>
      <c r="C1602" s="381" t="e">
        <f ca="1">$C$127</f>
        <v>#N/A</v>
      </c>
    </row>
    <row r="1603" spans="1:4">
      <c r="A1603" s="381" t="str">
        <f>IF(C1605=0,"","改良商品テーブル")</f>
        <v/>
      </c>
      <c r="B1603" s="381" t="s">
        <v>1347</v>
      </c>
      <c r="C1603" s="381" t="s">
        <v>1350</v>
      </c>
    </row>
    <row r="1604" spans="1:4">
      <c r="A1604" s="381" t="str">
        <f>IF(C1605=0,"","改良商品テーブル")</f>
        <v/>
      </c>
      <c r="B1604" s="381" t="s">
        <v>1348</v>
      </c>
      <c r="C1604" s="381">
        <f>改良商品入力!D177</f>
        <v>0</v>
      </c>
    </row>
    <row r="1605" spans="1:4">
      <c r="A1605" s="381" t="str">
        <f>IF(C1605=0,"","改良商品テーブル")</f>
        <v/>
      </c>
      <c r="B1605" s="381" t="s">
        <v>1349</v>
      </c>
      <c r="C1605" s="381">
        <f>改良商品入力!C177</f>
        <v>0</v>
      </c>
    </row>
    <row r="1606" spans="1:4">
      <c r="A1606" s="381" t="str">
        <f>IF(C1612=0,"","改良商品テーブル")</f>
        <v/>
      </c>
      <c r="B1606" s="381" t="s">
        <v>1284</v>
      </c>
      <c r="C1606" s="381" t="str">
        <f>申請用入力!$R$12</f>
        <v/>
      </c>
      <c r="D1606" s="381" t="s">
        <v>1186</v>
      </c>
    </row>
    <row r="1607" spans="1:4">
      <c r="A1607" s="381" t="str">
        <f>IF(C1612=0,"","改良商品テーブル")</f>
        <v/>
      </c>
      <c r="B1607" s="381" t="s">
        <v>1285</v>
      </c>
      <c r="C1607" s="381">
        <f>選択!$A$2</f>
        <v>2025</v>
      </c>
    </row>
    <row r="1608" spans="1:4">
      <c r="A1608" s="381" t="str">
        <f>IF(C1612=0,"","改良商品テーブル")</f>
        <v/>
      </c>
      <c r="B1608" s="381" t="s">
        <v>1254</v>
      </c>
      <c r="C1608" s="381" t="str">
        <f>選択!$A$1</f>
        <v>商品改良支援</v>
      </c>
    </row>
    <row r="1609" spans="1:4">
      <c r="A1609" s="381" t="str">
        <f>IF(C1612=0,"","改良商品テーブル")</f>
        <v/>
      </c>
      <c r="B1609" s="381" t="s">
        <v>1286</v>
      </c>
      <c r="C1609" s="381" t="e">
        <f ca="1">$C$127</f>
        <v>#N/A</v>
      </c>
    </row>
    <row r="1610" spans="1:4">
      <c r="A1610" s="381" t="str">
        <f>IF(C1612=0,"","改良商品テーブル")</f>
        <v/>
      </c>
      <c r="B1610" s="381" t="s">
        <v>1347</v>
      </c>
      <c r="C1610" s="381" t="s">
        <v>1350</v>
      </c>
    </row>
    <row r="1611" spans="1:4">
      <c r="A1611" s="381" t="str">
        <f>IF(C1612=0,"","改良商品テーブル")</f>
        <v/>
      </c>
      <c r="B1611" s="381" t="s">
        <v>1348</v>
      </c>
      <c r="C1611" s="381">
        <f>改良商品入力!D178</f>
        <v>0</v>
      </c>
    </row>
    <row r="1612" spans="1:4">
      <c r="A1612" s="381" t="str">
        <f>IF(C1612=0,"","改良商品テーブル")</f>
        <v/>
      </c>
      <c r="B1612" s="381" t="s">
        <v>1349</v>
      </c>
      <c r="C1612" s="381">
        <f>改良商品入力!C178</f>
        <v>0</v>
      </c>
    </row>
    <row r="1613" spans="1:4">
      <c r="A1613" s="381" t="str">
        <f>IF(C1619=0,"","改良商品テーブル")</f>
        <v/>
      </c>
      <c r="B1613" s="381" t="s">
        <v>1284</v>
      </c>
      <c r="C1613" s="381" t="str">
        <f>申請用入力!$R$12</f>
        <v/>
      </c>
      <c r="D1613" s="381" t="s">
        <v>1186</v>
      </c>
    </row>
    <row r="1614" spans="1:4">
      <c r="A1614" s="381" t="str">
        <f>IF(C1619=0,"","改良商品テーブル")</f>
        <v/>
      </c>
      <c r="B1614" s="381" t="s">
        <v>1285</v>
      </c>
      <c r="C1614" s="381">
        <f>選択!$A$2</f>
        <v>2025</v>
      </c>
    </row>
    <row r="1615" spans="1:4">
      <c r="A1615" s="381" t="str">
        <f>IF(C1619=0,"","改良商品テーブル")</f>
        <v/>
      </c>
      <c r="B1615" s="381" t="s">
        <v>1254</v>
      </c>
      <c r="C1615" s="381" t="str">
        <f>選択!$A$1</f>
        <v>商品改良支援</v>
      </c>
    </row>
    <row r="1616" spans="1:4">
      <c r="A1616" s="381" t="str">
        <f>IF(C1619=0,"","改良商品テーブル")</f>
        <v/>
      </c>
      <c r="B1616" s="381" t="s">
        <v>1286</v>
      </c>
      <c r="C1616" s="381" t="e">
        <f ca="1">$C$127</f>
        <v>#N/A</v>
      </c>
    </row>
    <row r="1617" spans="1:4">
      <c r="A1617" s="381" t="str">
        <f>IF(C1619=0,"","改良商品テーブル")</f>
        <v/>
      </c>
      <c r="B1617" s="381" t="s">
        <v>1347</v>
      </c>
      <c r="C1617" s="381" t="s">
        <v>1350</v>
      </c>
    </row>
    <row r="1618" spans="1:4">
      <c r="A1618" s="381" t="str">
        <f>IF(C1619=0,"","改良商品テーブル")</f>
        <v/>
      </c>
      <c r="B1618" s="381" t="s">
        <v>1348</v>
      </c>
      <c r="C1618" s="381">
        <f>改良商品入力!D179</f>
        <v>0</v>
      </c>
    </row>
    <row r="1619" spans="1:4">
      <c r="A1619" s="381" t="str">
        <f>IF(C1619=0,"","改良商品テーブル")</f>
        <v/>
      </c>
      <c r="B1619" s="381" t="s">
        <v>1349</v>
      </c>
      <c r="C1619" s="381">
        <f>改良商品入力!C179</f>
        <v>0</v>
      </c>
    </row>
    <row r="1620" spans="1:4">
      <c r="A1620" s="381" t="str">
        <f>IF(C1626=0,"","改良商品テーブル")</f>
        <v/>
      </c>
      <c r="B1620" s="381" t="s">
        <v>1284</v>
      </c>
      <c r="C1620" s="381" t="str">
        <f>申請用入力!$R$12</f>
        <v/>
      </c>
      <c r="D1620" s="381" t="s">
        <v>1186</v>
      </c>
    </row>
    <row r="1621" spans="1:4">
      <c r="A1621" s="381" t="str">
        <f>IF(C1626=0,"","改良商品テーブル")</f>
        <v/>
      </c>
      <c r="B1621" s="381" t="s">
        <v>1285</v>
      </c>
      <c r="C1621" s="381">
        <f>選択!$A$2</f>
        <v>2025</v>
      </c>
    </row>
    <row r="1622" spans="1:4">
      <c r="A1622" s="381" t="str">
        <f>IF(C1626=0,"","改良商品テーブル")</f>
        <v/>
      </c>
      <c r="B1622" s="381" t="s">
        <v>1254</v>
      </c>
      <c r="C1622" s="381" t="str">
        <f>選択!$A$1</f>
        <v>商品改良支援</v>
      </c>
    </row>
    <row r="1623" spans="1:4">
      <c r="A1623" s="381" t="str">
        <f>IF(C1626=0,"","改良商品テーブル")</f>
        <v/>
      </c>
      <c r="B1623" s="381" t="s">
        <v>1286</v>
      </c>
      <c r="C1623" s="381" t="e">
        <f ca="1">$C$127</f>
        <v>#N/A</v>
      </c>
    </row>
    <row r="1624" spans="1:4">
      <c r="A1624" s="381" t="str">
        <f>IF(C1626=0,"","改良商品テーブル")</f>
        <v/>
      </c>
      <c r="B1624" s="381" t="s">
        <v>1347</v>
      </c>
      <c r="C1624" s="381" t="s">
        <v>1350</v>
      </c>
    </row>
    <row r="1625" spans="1:4">
      <c r="A1625" s="381" t="str">
        <f>IF(C1626=0,"","改良商品テーブル")</f>
        <v/>
      </c>
      <c r="B1625" s="381" t="s">
        <v>1348</v>
      </c>
      <c r="C1625" s="381">
        <f>改良商品入力!D180</f>
        <v>0</v>
      </c>
    </row>
    <row r="1626" spans="1:4">
      <c r="A1626" s="381" t="str">
        <f>IF(C1626=0,"","改良商品テーブル")</f>
        <v/>
      </c>
      <c r="B1626" s="381" t="s">
        <v>1349</v>
      </c>
      <c r="C1626" s="381">
        <f>改良商品入力!C180</f>
        <v>0</v>
      </c>
    </row>
    <row r="1627" spans="1:4">
      <c r="A1627" s="381" t="str">
        <f>IF(C1633=0,"","改良商品テーブル")</f>
        <v/>
      </c>
      <c r="B1627" s="381" t="s">
        <v>1284</v>
      </c>
      <c r="C1627" s="381" t="str">
        <f>申請用入力!$R$12</f>
        <v/>
      </c>
      <c r="D1627" s="381" t="s">
        <v>1186</v>
      </c>
    </row>
    <row r="1628" spans="1:4">
      <c r="A1628" s="381" t="str">
        <f>IF(C1633=0,"","改良商品テーブル")</f>
        <v/>
      </c>
      <c r="B1628" s="381" t="s">
        <v>1285</v>
      </c>
      <c r="C1628" s="381">
        <f>選択!$A$2</f>
        <v>2025</v>
      </c>
    </row>
    <row r="1629" spans="1:4">
      <c r="A1629" s="381" t="str">
        <f>IF(C1633=0,"","改良商品テーブル")</f>
        <v/>
      </c>
      <c r="B1629" s="381" t="s">
        <v>1254</v>
      </c>
      <c r="C1629" s="381" t="str">
        <f>選択!$A$1</f>
        <v>商品改良支援</v>
      </c>
    </row>
    <row r="1630" spans="1:4">
      <c r="A1630" s="381" t="str">
        <f>IF(C1633=0,"","改良商品テーブル")</f>
        <v/>
      </c>
      <c r="B1630" s="381" t="s">
        <v>1286</v>
      </c>
      <c r="C1630" s="381" t="e">
        <f ca="1">$C$127</f>
        <v>#N/A</v>
      </c>
    </row>
    <row r="1631" spans="1:4">
      <c r="A1631" s="381" t="str">
        <f>IF(C1633=0,"","改良商品テーブル")</f>
        <v/>
      </c>
      <c r="B1631" s="381" t="s">
        <v>1347</v>
      </c>
      <c r="C1631" s="381" t="s">
        <v>1350</v>
      </c>
    </row>
    <row r="1632" spans="1:4">
      <c r="A1632" s="381" t="str">
        <f>IF(C1633=0,"","改良商品テーブル")</f>
        <v/>
      </c>
      <c r="B1632" s="381" t="s">
        <v>1348</v>
      </c>
      <c r="C1632" s="381">
        <f>改良商品入力!D181</f>
        <v>0</v>
      </c>
    </row>
    <row r="1633" spans="1:4">
      <c r="A1633" s="381" t="str">
        <f>IF(C1633=0,"","改良商品テーブル")</f>
        <v/>
      </c>
      <c r="B1633" s="381" t="s">
        <v>1349</v>
      </c>
      <c r="C1633" s="381">
        <f>改良商品入力!C181</f>
        <v>0</v>
      </c>
    </row>
    <row r="1634" spans="1:4">
      <c r="A1634" s="381" t="str">
        <f>IF(C1640=0,"","改良商品テーブル")</f>
        <v/>
      </c>
      <c r="B1634" s="381" t="s">
        <v>1284</v>
      </c>
      <c r="C1634" s="381" t="str">
        <f>申請用入力!$R$12</f>
        <v/>
      </c>
      <c r="D1634" s="381" t="s">
        <v>1186</v>
      </c>
    </row>
    <row r="1635" spans="1:4">
      <c r="A1635" s="381" t="str">
        <f>IF(C1640=0,"","改良商品テーブル")</f>
        <v/>
      </c>
      <c r="B1635" s="381" t="s">
        <v>1285</v>
      </c>
      <c r="C1635" s="381">
        <f>選択!$A$2</f>
        <v>2025</v>
      </c>
    </row>
    <row r="1636" spans="1:4">
      <c r="A1636" s="381" t="str">
        <f>IF(C1640=0,"","改良商品テーブル")</f>
        <v/>
      </c>
      <c r="B1636" s="381" t="s">
        <v>1254</v>
      </c>
      <c r="C1636" s="381" t="str">
        <f>選択!$A$1</f>
        <v>商品改良支援</v>
      </c>
    </row>
    <row r="1637" spans="1:4">
      <c r="A1637" s="381" t="str">
        <f>IF(C1640=0,"","改良商品テーブル")</f>
        <v/>
      </c>
      <c r="B1637" s="381" t="s">
        <v>1286</v>
      </c>
      <c r="C1637" s="381" t="e">
        <f ca="1">$C$127</f>
        <v>#N/A</v>
      </c>
    </row>
    <row r="1638" spans="1:4">
      <c r="A1638" s="381" t="str">
        <f>IF(C1640=0,"","改良商品テーブル")</f>
        <v/>
      </c>
      <c r="B1638" s="381" t="s">
        <v>1347</v>
      </c>
      <c r="C1638" s="381" t="s">
        <v>1350</v>
      </c>
    </row>
    <row r="1639" spans="1:4">
      <c r="A1639" s="381" t="str">
        <f>IF(C1640=0,"","改良商品テーブル")</f>
        <v/>
      </c>
      <c r="B1639" s="381" t="s">
        <v>1348</v>
      </c>
      <c r="C1639" s="381">
        <f>改良商品入力!D182</f>
        <v>0</v>
      </c>
    </row>
    <row r="1640" spans="1:4">
      <c r="A1640" s="381" t="str">
        <f>IF(C1640=0,"","改良商品テーブル")</f>
        <v/>
      </c>
      <c r="B1640" s="381" t="s">
        <v>1349</v>
      </c>
      <c r="C1640" s="381">
        <f>改良商品入力!C182</f>
        <v>0</v>
      </c>
    </row>
    <row r="1641" spans="1:4">
      <c r="A1641" s="381" t="str">
        <f>IF(C1647=0,"","改良商品テーブル")</f>
        <v/>
      </c>
      <c r="B1641" s="381" t="s">
        <v>1284</v>
      </c>
      <c r="C1641" s="381" t="str">
        <f>申請用入力!$R$12</f>
        <v/>
      </c>
      <c r="D1641" s="381" t="s">
        <v>1186</v>
      </c>
    </row>
    <row r="1642" spans="1:4">
      <c r="A1642" s="381" t="str">
        <f>IF(C1647=0,"","改良商品テーブル")</f>
        <v/>
      </c>
      <c r="B1642" s="381" t="s">
        <v>1285</v>
      </c>
      <c r="C1642" s="381">
        <f>選択!$A$2</f>
        <v>2025</v>
      </c>
    </row>
    <row r="1643" spans="1:4">
      <c r="A1643" s="381" t="str">
        <f>IF(C1647=0,"","改良商品テーブル")</f>
        <v/>
      </c>
      <c r="B1643" s="381" t="s">
        <v>1254</v>
      </c>
      <c r="C1643" s="381" t="str">
        <f>選択!$A$1</f>
        <v>商品改良支援</v>
      </c>
    </row>
    <row r="1644" spans="1:4">
      <c r="A1644" s="381" t="str">
        <f>IF(C1647=0,"","改良商品テーブル")</f>
        <v/>
      </c>
      <c r="B1644" s="381" t="s">
        <v>1286</v>
      </c>
      <c r="C1644" s="381" t="e">
        <f ca="1">$C$127</f>
        <v>#N/A</v>
      </c>
    </row>
    <row r="1645" spans="1:4">
      <c r="A1645" s="381" t="str">
        <f>IF(C1647=0,"","改良商品テーブル")</f>
        <v/>
      </c>
      <c r="B1645" s="381" t="s">
        <v>1347</v>
      </c>
      <c r="C1645" s="381" t="s">
        <v>1350</v>
      </c>
    </row>
    <row r="1646" spans="1:4">
      <c r="A1646" s="381" t="str">
        <f>IF(C1647=0,"","改良商品テーブル")</f>
        <v/>
      </c>
      <c r="B1646" s="381" t="s">
        <v>1348</v>
      </c>
      <c r="C1646" s="381">
        <f>改良商品入力!D183</f>
        <v>0</v>
      </c>
    </row>
    <row r="1647" spans="1:4">
      <c r="A1647" s="381" t="str">
        <f>IF(C1647=0,"","改良商品テーブル")</f>
        <v/>
      </c>
      <c r="B1647" s="381" t="s">
        <v>1349</v>
      </c>
      <c r="C1647" s="381">
        <f>改良商品入力!C183</f>
        <v>0</v>
      </c>
    </row>
    <row r="1648" spans="1:4">
      <c r="A1648" s="381" t="str">
        <f>IF(C1654=0,"","改良商品テーブル")</f>
        <v/>
      </c>
      <c r="B1648" s="381" t="s">
        <v>1284</v>
      </c>
      <c r="C1648" s="381" t="str">
        <f>申請用入力!$R$12</f>
        <v/>
      </c>
      <c r="D1648" s="381" t="s">
        <v>1186</v>
      </c>
    </row>
    <row r="1649" spans="1:4">
      <c r="A1649" s="381" t="str">
        <f>IF(C1654=0,"","改良商品テーブル")</f>
        <v/>
      </c>
      <c r="B1649" s="381" t="s">
        <v>1285</v>
      </c>
      <c r="C1649" s="381">
        <f>選択!$A$2</f>
        <v>2025</v>
      </c>
    </row>
    <row r="1650" spans="1:4">
      <c r="A1650" s="381" t="str">
        <f>IF(C1654=0,"","改良商品テーブル")</f>
        <v/>
      </c>
      <c r="B1650" s="381" t="s">
        <v>1254</v>
      </c>
      <c r="C1650" s="381" t="str">
        <f>選択!$A$1</f>
        <v>商品改良支援</v>
      </c>
    </row>
    <row r="1651" spans="1:4">
      <c r="A1651" s="381" t="str">
        <f>IF(C1654=0,"","改良商品テーブル")</f>
        <v/>
      </c>
      <c r="B1651" s="381" t="s">
        <v>1286</v>
      </c>
      <c r="C1651" s="381" t="e">
        <f ca="1">$C$127</f>
        <v>#N/A</v>
      </c>
    </row>
    <row r="1652" spans="1:4">
      <c r="A1652" s="381" t="str">
        <f>IF(C1654=0,"","改良商品テーブル")</f>
        <v/>
      </c>
      <c r="B1652" s="381" t="s">
        <v>1347</v>
      </c>
      <c r="C1652" s="381" t="s">
        <v>1350</v>
      </c>
    </row>
    <row r="1653" spans="1:4">
      <c r="A1653" s="381" t="str">
        <f>IF(C1654=0,"","改良商品テーブル")</f>
        <v/>
      </c>
      <c r="B1653" s="381" t="s">
        <v>1348</v>
      </c>
      <c r="C1653" s="381">
        <f>改良商品入力!D184</f>
        <v>0</v>
      </c>
    </row>
    <row r="1654" spans="1:4">
      <c r="A1654" s="381" t="str">
        <f>IF(C1654=0,"","改良商品テーブル")</f>
        <v/>
      </c>
      <c r="B1654" s="381" t="s">
        <v>1349</v>
      </c>
      <c r="C1654" s="381">
        <f>改良商品入力!C184</f>
        <v>0</v>
      </c>
    </row>
    <row r="1655" spans="1:4">
      <c r="A1655" s="381" t="str">
        <f>IF(C1661=0,"","改良商品テーブル")</f>
        <v/>
      </c>
      <c r="B1655" s="381" t="s">
        <v>1284</v>
      </c>
      <c r="C1655" s="381" t="str">
        <f>申請用入力!$R$12</f>
        <v/>
      </c>
      <c r="D1655" s="381" t="s">
        <v>1186</v>
      </c>
    </row>
    <row r="1656" spans="1:4">
      <c r="A1656" s="381" t="str">
        <f>IF(C1661=0,"","改良商品テーブル")</f>
        <v/>
      </c>
      <c r="B1656" s="381" t="s">
        <v>1285</v>
      </c>
      <c r="C1656" s="381">
        <f>選択!$A$2</f>
        <v>2025</v>
      </c>
    </row>
    <row r="1657" spans="1:4">
      <c r="A1657" s="381" t="str">
        <f>IF(C1661=0,"","改良商品テーブル")</f>
        <v/>
      </c>
      <c r="B1657" s="381" t="s">
        <v>1254</v>
      </c>
      <c r="C1657" s="381" t="str">
        <f>選択!$A$1</f>
        <v>商品改良支援</v>
      </c>
    </row>
    <row r="1658" spans="1:4">
      <c r="A1658" s="381" t="str">
        <f>IF(C1661=0,"","改良商品テーブル")</f>
        <v/>
      </c>
      <c r="B1658" s="381" t="s">
        <v>1286</v>
      </c>
      <c r="C1658" s="381" t="e">
        <f ca="1">$C$127</f>
        <v>#N/A</v>
      </c>
    </row>
    <row r="1659" spans="1:4">
      <c r="A1659" s="381" t="str">
        <f>IF(C1661=0,"","改良商品テーブル")</f>
        <v/>
      </c>
      <c r="B1659" s="381" t="s">
        <v>1347</v>
      </c>
      <c r="C1659" s="381" t="s">
        <v>1350</v>
      </c>
    </row>
    <row r="1660" spans="1:4">
      <c r="A1660" s="381" t="str">
        <f>IF(C1661=0,"","改良商品テーブル")</f>
        <v/>
      </c>
      <c r="B1660" s="381" t="s">
        <v>1348</v>
      </c>
      <c r="C1660" s="381">
        <f>改良商品入力!D185</f>
        <v>0</v>
      </c>
    </row>
    <row r="1661" spans="1:4">
      <c r="A1661" s="381" t="str">
        <f>IF(C1661=0,"","改良商品テーブル")</f>
        <v/>
      </c>
      <c r="B1661" s="381" t="s">
        <v>1349</v>
      </c>
      <c r="C1661" s="381">
        <f>改良商品入力!C185</f>
        <v>0</v>
      </c>
    </row>
    <row r="1662" spans="1:4">
      <c r="A1662" s="381" t="str">
        <f>IF(C1668=0,"","改良商品テーブル")</f>
        <v/>
      </c>
      <c r="B1662" s="381" t="s">
        <v>1284</v>
      </c>
      <c r="C1662" s="381" t="str">
        <f>申請用入力!$R$12</f>
        <v/>
      </c>
      <c r="D1662" s="381" t="s">
        <v>1186</v>
      </c>
    </row>
    <row r="1663" spans="1:4">
      <c r="A1663" s="381" t="str">
        <f>IF(C1668=0,"","改良商品テーブル")</f>
        <v/>
      </c>
      <c r="B1663" s="381" t="s">
        <v>1285</v>
      </c>
      <c r="C1663" s="381">
        <f>選択!$A$2</f>
        <v>2025</v>
      </c>
    </row>
    <row r="1664" spans="1:4">
      <c r="A1664" s="381" t="str">
        <f>IF(C1668=0,"","改良商品テーブル")</f>
        <v/>
      </c>
      <c r="B1664" s="381" t="s">
        <v>1254</v>
      </c>
      <c r="C1664" s="381" t="str">
        <f>選択!$A$1</f>
        <v>商品改良支援</v>
      </c>
    </row>
    <row r="1665" spans="1:4">
      <c r="A1665" s="381" t="str">
        <f>IF(C1668=0,"","改良商品テーブル")</f>
        <v/>
      </c>
      <c r="B1665" s="381" t="s">
        <v>1286</v>
      </c>
      <c r="C1665" s="381" t="e">
        <f ca="1">$C$127</f>
        <v>#N/A</v>
      </c>
    </row>
    <row r="1666" spans="1:4">
      <c r="A1666" s="381" t="str">
        <f>IF(C1668=0,"","改良商品テーブル")</f>
        <v/>
      </c>
      <c r="B1666" s="381" t="s">
        <v>1347</v>
      </c>
      <c r="C1666" s="381" t="s">
        <v>1350</v>
      </c>
    </row>
    <row r="1667" spans="1:4">
      <c r="A1667" s="381" t="str">
        <f>IF(C1668=0,"","改良商品テーブル")</f>
        <v/>
      </c>
      <c r="B1667" s="381" t="s">
        <v>1348</v>
      </c>
      <c r="C1667" s="381">
        <f>改良商品入力!D186</f>
        <v>0</v>
      </c>
    </row>
    <row r="1668" spans="1:4">
      <c r="A1668" s="381" t="str">
        <f>IF(C1668=0,"","改良商品テーブル")</f>
        <v/>
      </c>
      <c r="B1668" s="381" t="s">
        <v>1349</v>
      </c>
      <c r="C1668" s="381">
        <f>改良商品入力!C186</f>
        <v>0</v>
      </c>
    </row>
    <row r="1669" spans="1:4">
      <c r="A1669" s="381" t="str">
        <f>IF(C1675=0,"","改良商品テーブル")</f>
        <v/>
      </c>
      <c r="B1669" s="381" t="s">
        <v>1284</v>
      </c>
      <c r="C1669" s="381" t="str">
        <f>申請用入力!$R$12</f>
        <v/>
      </c>
      <c r="D1669" s="381" t="s">
        <v>1186</v>
      </c>
    </row>
    <row r="1670" spans="1:4">
      <c r="A1670" s="381" t="str">
        <f>IF(C1675=0,"","改良商品テーブル")</f>
        <v/>
      </c>
      <c r="B1670" s="381" t="s">
        <v>1285</v>
      </c>
      <c r="C1670" s="381">
        <f>選択!$A$2</f>
        <v>2025</v>
      </c>
    </row>
    <row r="1671" spans="1:4">
      <c r="A1671" s="381" t="str">
        <f>IF(C1675=0,"","改良商品テーブル")</f>
        <v/>
      </c>
      <c r="B1671" s="381" t="s">
        <v>1254</v>
      </c>
      <c r="C1671" s="381" t="str">
        <f>選択!$A$1</f>
        <v>商品改良支援</v>
      </c>
    </row>
    <row r="1672" spans="1:4">
      <c r="A1672" s="381" t="str">
        <f>IF(C1675=0,"","改良商品テーブル")</f>
        <v/>
      </c>
      <c r="B1672" s="381" t="s">
        <v>1286</v>
      </c>
      <c r="C1672" s="381" t="e">
        <f ca="1">$C$127</f>
        <v>#N/A</v>
      </c>
    </row>
    <row r="1673" spans="1:4">
      <c r="A1673" s="381" t="str">
        <f>IF(C1675=0,"","改良商品テーブル")</f>
        <v/>
      </c>
      <c r="B1673" s="381" t="s">
        <v>1347</v>
      </c>
      <c r="C1673" s="381" t="s">
        <v>1350</v>
      </c>
    </row>
    <row r="1674" spans="1:4">
      <c r="A1674" s="381" t="str">
        <f>IF(C1675=0,"","改良商品テーブル")</f>
        <v/>
      </c>
      <c r="B1674" s="381" t="s">
        <v>1348</v>
      </c>
      <c r="C1674" s="381">
        <f>改良商品入力!D187</f>
        <v>0</v>
      </c>
    </row>
    <row r="1675" spans="1:4">
      <c r="A1675" s="381" t="str">
        <f>IF(C1675=0,"","改良商品テーブル")</f>
        <v/>
      </c>
      <c r="B1675" s="381" t="s">
        <v>1349</v>
      </c>
      <c r="C1675" s="381">
        <f>改良商品入力!C187</f>
        <v>0</v>
      </c>
    </row>
    <row r="1676" spans="1:4">
      <c r="A1676" s="381" t="str">
        <f>IF(C1682=0,"","改良商品テーブル")</f>
        <v/>
      </c>
      <c r="B1676" s="381" t="s">
        <v>1284</v>
      </c>
      <c r="C1676" s="381" t="str">
        <f>申請用入力!$R$12</f>
        <v/>
      </c>
      <c r="D1676" s="381" t="s">
        <v>1186</v>
      </c>
    </row>
    <row r="1677" spans="1:4">
      <c r="A1677" s="381" t="str">
        <f>IF(C1682=0,"","改良商品テーブル")</f>
        <v/>
      </c>
      <c r="B1677" s="381" t="s">
        <v>1285</v>
      </c>
      <c r="C1677" s="381">
        <f>選択!$A$2</f>
        <v>2025</v>
      </c>
    </row>
    <row r="1678" spans="1:4">
      <c r="A1678" s="381" t="str">
        <f>IF(C1682=0,"","改良商品テーブル")</f>
        <v/>
      </c>
      <c r="B1678" s="381" t="s">
        <v>1254</v>
      </c>
      <c r="C1678" s="381" t="str">
        <f>選択!$A$1</f>
        <v>商品改良支援</v>
      </c>
    </row>
    <row r="1679" spans="1:4">
      <c r="A1679" s="381" t="str">
        <f>IF(C1682=0,"","改良商品テーブル")</f>
        <v/>
      </c>
      <c r="B1679" s="381" t="s">
        <v>1286</v>
      </c>
      <c r="C1679" s="381" t="e">
        <f ca="1">$C$127</f>
        <v>#N/A</v>
      </c>
    </row>
    <row r="1680" spans="1:4">
      <c r="A1680" s="381" t="str">
        <f>IF(C1682=0,"","改良商品テーブル")</f>
        <v/>
      </c>
      <c r="B1680" s="381" t="s">
        <v>1347</v>
      </c>
      <c r="C1680" s="381" t="s">
        <v>1350</v>
      </c>
    </row>
    <row r="1681" spans="1:4">
      <c r="A1681" s="381" t="str">
        <f>IF(C1682=0,"","改良商品テーブル")</f>
        <v/>
      </c>
      <c r="B1681" s="381" t="s">
        <v>1348</v>
      </c>
      <c r="C1681" s="381">
        <f>改良商品入力!D188</f>
        <v>0</v>
      </c>
    </row>
    <row r="1682" spans="1:4">
      <c r="A1682" s="381" t="str">
        <f>IF(C1682=0,"","改良商品テーブル")</f>
        <v/>
      </c>
      <c r="B1682" s="381" t="s">
        <v>1349</v>
      </c>
      <c r="C1682" s="381">
        <f>改良商品入力!C188</f>
        <v>0</v>
      </c>
    </row>
    <row r="1683" spans="1:4">
      <c r="A1683" s="381" t="str">
        <f>IF(C1689=0,"","改良商品テーブル")</f>
        <v/>
      </c>
      <c r="B1683" s="381" t="s">
        <v>1284</v>
      </c>
      <c r="C1683" s="381" t="str">
        <f>申請用入力!$R$12</f>
        <v/>
      </c>
      <c r="D1683" s="381" t="s">
        <v>1186</v>
      </c>
    </row>
    <row r="1684" spans="1:4">
      <c r="A1684" s="381" t="str">
        <f>IF(C1689=0,"","改良商品テーブル")</f>
        <v/>
      </c>
      <c r="B1684" s="381" t="s">
        <v>1285</v>
      </c>
      <c r="C1684" s="381">
        <f>選択!$A$2</f>
        <v>2025</v>
      </c>
    </row>
    <row r="1685" spans="1:4">
      <c r="A1685" s="381" t="str">
        <f>IF(C1689=0,"","改良商品テーブル")</f>
        <v/>
      </c>
      <c r="B1685" s="381" t="s">
        <v>1254</v>
      </c>
      <c r="C1685" s="381" t="str">
        <f>選択!$A$1</f>
        <v>商品改良支援</v>
      </c>
    </row>
    <row r="1686" spans="1:4">
      <c r="A1686" s="381" t="str">
        <f>IF(C1689=0,"","改良商品テーブル")</f>
        <v/>
      </c>
      <c r="B1686" s="381" t="s">
        <v>1286</v>
      </c>
      <c r="C1686" s="381" t="e">
        <f ca="1">$C$127</f>
        <v>#N/A</v>
      </c>
    </row>
    <row r="1687" spans="1:4">
      <c r="A1687" s="381" t="str">
        <f>IF(C1689=0,"","改良商品テーブル")</f>
        <v/>
      </c>
      <c r="B1687" s="381" t="s">
        <v>1347</v>
      </c>
      <c r="C1687" s="381" t="s">
        <v>1350</v>
      </c>
    </row>
    <row r="1688" spans="1:4">
      <c r="A1688" s="381" t="str">
        <f>IF(C1689=0,"","改良商品テーブル")</f>
        <v/>
      </c>
      <c r="B1688" s="381" t="s">
        <v>1348</v>
      </c>
      <c r="C1688" s="381">
        <f>改良商品入力!D189</f>
        <v>0</v>
      </c>
    </row>
    <row r="1689" spans="1:4">
      <c r="A1689" s="381" t="str">
        <f>IF(C1689=0,"","改良商品テーブル")</f>
        <v/>
      </c>
      <c r="B1689" s="381" t="s">
        <v>1349</v>
      </c>
      <c r="C1689" s="381">
        <f>改良商品入力!C189</f>
        <v>0</v>
      </c>
    </row>
    <row r="1690" spans="1:4">
      <c r="A1690" s="381" t="str">
        <f>IF(C1696=0,"","改良商品テーブル")</f>
        <v/>
      </c>
      <c r="B1690" s="381" t="s">
        <v>1284</v>
      </c>
      <c r="C1690" s="381" t="str">
        <f>申請用入力!$R$12</f>
        <v/>
      </c>
      <c r="D1690" s="381" t="s">
        <v>1186</v>
      </c>
    </row>
    <row r="1691" spans="1:4">
      <c r="A1691" s="381" t="str">
        <f>IF(C1696=0,"","改良商品テーブル")</f>
        <v/>
      </c>
      <c r="B1691" s="381" t="s">
        <v>1285</v>
      </c>
      <c r="C1691" s="381">
        <f>選択!$A$2</f>
        <v>2025</v>
      </c>
    </row>
    <row r="1692" spans="1:4">
      <c r="A1692" s="381" t="str">
        <f>IF(C1696=0,"","改良商品テーブル")</f>
        <v/>
      </c>
      <c r="B1692" s="381" t="s">
        <v>1254</v>
      </c>
      <c r="C1692" s="381" t="str">
        <f>選択!$A$1</f>
        <v>商品改良支援</v>
      </c>
    </row>
    <row r="1693" spans="1:4">
      <c r="A1693" s="381" t="str">
        <f>IF(C1696=0,"","改良商品テーブル")</f>
        <v/>
      </c>
      <c r="B1693" s="381" t="s">
        <v>1286</v>
      </c>
      <c r="C1693" s="381" t="e">
        <f ca="1">$C$127</f>
        <v>#N/A</v>
      </c>
    </row>
    <row r="1694" spans="1:4">
      <c r="A1694" s="381" t="str">
        <f>IF(C1696=0,"","改良商品テーブル")</f>
        <v/>
      </c>
      <c r="B1694" s="381" t="s">
        <v>1347</v>
      </c>
      <c r="C1694" s="381" t="s">
        <v>1350</v>
      </c>
    </row>
    <row r="1695" spans="1:4">
      <c r="A1695" s="381" t="str">
        <f>IF(C1696=0,"","改良商品テーブル")</f>
        <v/>
      </c>
      <c r="B1695" s="381" t="s">
        <v>1348</v>
      </c>
      <c r="C1695" s="381">
        <f>改良商品入力!D190</f>
        <v>0</v>
      </c>
    </row>
    <row r="1696" spans="1:4">
      <c r="A1696" s="381" t="str">
        <f>IF(C1696=0,"","改良商品テーブル")</f>
        <v/>
      </c>
      <c r="B1696" s="381" t="s">
        <v>1349</v>
      </c>
      <c r="C1696" s="381">
        <f>改良商品入力!C190</f>
        <v>0</v>
      </c>
    </row>
    <row r="1697" spans="1:4">
      <c r="A1697" s="381" t="str">
        <f>IF(C1703=0,"","改良商品テーブル")</f>
        <v/>
      </c>
      <c r="B1697" s="381" t="s">
        <v>1284</v>
      </c>
      <c r="C1697" s="381" t="str">
        <f>申請用入力!$R$12</f>
        <v/>
      </c>
      <c r="D1697" s="381" t="s">
        <v>1186</v>
      </c>
    </row>
    <row r="1698" spans="1:4">
      <c r="A1698" s="381" t="str">
        <f>IF(C1703=0,"","改良商品テーブル")</f>
        <v/>
      </c>
      <c r="B1698" s="381" t="s">
        <v>1285</v>
      </c>
      <c r="C1698" s="381">
        <f>選択!$A$2</f>
        <v>2025</v>
      </c>
    </row>
    <row r="1699" spans="1:4">
      <c r="A1699" s="381" t="str">
        <f>IF(C1703=0,"","改良商品テーブル")</f>
        <v/>
      </c>
      <c r="B1699" s="381" t="s">
        <v>1254</v>
      </c>
      <c r="C1699" s="381" t="str">
        <f>選択!$A$1</f>
        <v>商品改良支援</v>
      </c>
    </row>
    <row r="1700" spans="1:4">
      <c r="A1700" s="381" t="str">
        <f>IF(C1703=0,"","改良商品テーブル")</f>
        <v/>
      </c>
      <c r="B1700" s="381" t="s">
        <v>1286</v>
      </c>
      <c r="C1700" s="381" t="e">
        <f ca="1">$C$127</f>
        <v>#N/A</v>
      </c>
    </row>
    <row r="1701" spans="1:4">
      <c r="A1701" s="381" t="str">
        <f>IF(C1703=0,"","改良商品テーブル")</f>
        <v/>
      </c>
      <c r="B1701" s="381" t="s">
        <v>1347</v>
      </c>
      <c r="C1701" s="381" t="s">
        <v>1350</v>
      </c>
    </row>
    <row r="1702" spans="1:4">
      <c r="A1702" s="381" t="str">
        <f>IF(C1703=0,"","改良商品テーブル")</f>
        <v/>
      </c>
      <c r="B1702" s="381" t="s">
        <v>1348</v>
      </c>
      <c r="C1702" s="381">
        <f>改良商品入力!D191</f>
        <v>0</v>
      </c>
    </row>
    <row r="1703" spans="1:4">
      <c r="A1703" s="381" t="str">
        <f>IF(C1703=0,"","改良商品テーブル")</f>
        <v/>
      </c>
      <c r="B1703" s="381" t="s">
        <v>1349</v>
      </c>
      <c r="C1703" s="381">
        <f>改良商品入力!C191</f>
        <v>0</v>
      </c>
    </row>
    <row r="1704" spans="1:4">
      <c r="A1704" s="381" t="str">
        <f>IF(C1710=0,"","改良商品テーブル")</f>
        <v/>
      </c>
      <c r="B1704" s="381" t="s">
        <v>1284</v>
      </c>
      <c r="C1704" s="381" t="str">
        <f>申請用入力!$R$12</f>
        <v/>
      </c>
      <c r="D1704" s="381" t="s">
        <v>1186</v>
      </c>
    </row>
    <row r="1705" spans="1:4">
      <c r="A1705" s="381" t="str">
        <f>IF(C1710=0,"","改良商品テーブル")</f>
        <v/>
      </c>
      <c r="B1705" s="381" t="s">
        <v>1285</v>
      </c>
      <c r="C1705" s="381">
        <f>選択!$A$2</f>
        <v>2025</v>
      </c>
    </row>
    <row r="1706" spans="1:4">
      <c r="A1706" s="381" t="str">
        <f>IF(C1710=0,"","改良商品テーブル")</f>
        <v/>
      </c>
      <c r="B1706" s="381" t="s">
        <v>1254</v>
      </c>
      <c r="C1706" s="381" t="str">
        <f>選択!$A$1</f>
        <v>商品改良支援</v>
      </c>
    </row>
    <row r="1707" spans="1:4">
      <c r="A1707" s="381" t="str">
        <f>IF(C1710=0,"","改良商品テーブル")</f>
        <v/>
      </c>
      <c r="B1707" s="381" t="s">
        <v>1286</v>
      </c>
      <c r="C1707" s="381" t="e">
        <f ca="1">$C$127</f>
        <v>#N/A</v>
      </c>
    </row>
    <row r="1708" spans="1:4">
      <c r="A1708" s="381" t="str">
        <f>IF(C1710=0,"","改良商品テーブル")</f>
        <v/>
      </c>
      <c r="B1708" s="381" t="s">
        <v>1347</v>
      </c>
      <c r="C1708" s="381" t="s">
        <v>1350</v>
      </c>
    </row>
    <row r="1709" spans="1:4">
      <c r="A1709" s="381" t="str">
        <f>IF(C1710=0,"","改良商品テーブル")</f>
        <v/>
      </c>
      <c r="B1709" s="381" t="s">
        <v>1348</v>
      </c>
      <c r="C1709" s="381">
        <f>改良商品入力!D192</f>
        <v>0</v>
      </c>
    </row>
    <row r="1710" spans="1:4">
      <c r="A1710" s="381" t="str">
        <f>IF(C1710=0,"","改良商品テーブル")</f>
        <v/>
      </c>
      <c r="B1710" s="381" t="s">
        <v>1349</v>
      </c>
      <c r="C1710" s="381">
        <f>改良商品入力!C192</f>
        <v>0</v>
      </c>
    </row>
    <row r="1711" spans="1:4">
      <c r="A1711" s="381" t="str">
        <f>IF(C1717=0,"","改良商品テーブル")</f>
        <v/>
      </c>
      <c r="B1711" s="381" t="s">
        <v>1284</v>
      </c>
      <c r="C1711" s="381" t="str">
        <f>申請用入力!$R$12</f>
        <v/>
      </c>
      <c r="D1711" s="381" t="s">
        <v>1186</v>
      </c>
    </row>
    <row r="1712" spans="1:4">
      <c r="A1712" s="381" t="str">
        <f>IF(C1717=0,"","改良商品テーブル")</f>
        <v/>
      </c>
      <c r="B1712" s="381" t="s">
        <v>1285</v>
      </c>
      <c r="C1712" s="381">
        <f>選択!$A$2</f>
        <v>2025</v>
      </c>
    </row>
    <row r="1713" spans="1:4">
      <c r="A1713" s="381" t="str">
        <f>IF(C1717=0,"","改良商品テーブル")</f>
        <v/>
      </c>
      <c r="B1713" s="381" t="s">
        <v>1254</v>
      </c>
      <c r="C1713" s="381" t="str">
        <f>選択!$A$1</f>
        <v>商品改良支援</v>
      </c>
    </row>
    <row r="1714" spans="1:4">
      <c r="A1714" s="381" t="str">
        <f>IF(C1717=0,"","改良商品テーブル")</f>
        <v/>
      </c>
      <c r="B1714" s="381" t="s">
        <v>1286</v>
      </c>
      <c r="C1714" s="381" t="e">
        <f ca="1">$C$127</f>
        <v>#N/A</v>
      </c>
    </row>
    <row r="1715" spans="1:4">
      <c r="A1715" s="381" t="str">
        <f>IF(C1717=0,"","改良商品テーブル")</f>
        <v/>
      </c>
      <c r="B1715" s="381" t="s">
        <v>1347</v>
      </c>
      <c r="C1715" s="381" t="s">
        <v>1350</v>
      </c>
    </row>
    <row r="1716" spans="1:4">
      <c r="A1716" s="381" t="str">
        <f>IF(C1717=0,"","改良商品テーブル")</f>
        <v/>
      </c>
      <c r="B1716" s="381" t="s">
        <v>1348</v>
      </c>
      <c r="C1716" s="381">
        <f>改良商品入力!D193</f>
        <v>0</v>
      </c>
    </row>
    <row r="1717" spans="1:4">
      <c r="A1717" s="381" t="str">
        <f>IF(C1717=0,"","改良商品テーブル")</f>
        <v/>
      </c>
      <c r="B1717" s="381" t="s">
        <v>1349</v>
      </c>
      <c r="C1717" s="381">
        <f>改良商品入力!C193</f>
        <v>0</v>
      </c>
    </row>
    <row r="1718" spans="1:4">
      <c r="A1718" s="381" t="str">
        <f>IF(C1724=0,"","改良商品テーブル")</f>
        <v/>
      </c>
      <c r="B1718" s="381" t="s">
        <v>1284</v>
      </c>
      <c r="C1718" s="381" t="str">
        <f>申請用入力!$R$12</f>
        <v/>
      </c>
      <c r="D1718" s="381" t="s">
        <v>1186</v>
      </c>
    </row>
    <row r="1719" spans="1:4">
      <c r="A1719" s="381" t="str">
        <f>IF(C1724=0,"","改良商品テーブル")</f>
        <v/>
      </c>
      <c r="B1719" s="381" t="s">
        <v>1285</v>
      </c>
      <c r="C1719" s="381">
        <f>選択!$A$2</f>
        <v>2025</v>
      </c>
    </row>
    <row r="1720" spans="1:4">
      <c r="A1720" s="381" t="str">
        <f>IF(C1724=0,"","改良商品テーブル")</f>
        <v/>
      </c>
      <c r="B1720" s="381" t="s">
        <v>1254</v>
      </c>
      <c r="C1720" s="381" t="str">
        <f>選択!$A$1</f>
        <v>商品改良支援</v>
      </c>
    </row>
    <row r="1721" spans="1:4">
      <c r="A1721" s="381" t="str">
        <f>IF(C1724=0,"","改良商品テーブル")</f>
        <v/>
      </c>
      <c r="B1721" s="381" t="s">
        <v>1286</v>
      </c>
      <c r="C1721" s="381" t="e">
        <f ca="1">$C$127</f>
        <v>#N/A</v>
      </c>
    </row>
    <row r="1722" spans="1:4">
      <c r="A1722" s="381" t="str">
        <f>IF(C1724=0,"","改良商品テーブル")</f>
        <v/>
      </c>
      <c r="B1722" s="381" t="s">
        <v>1347</v>
      </c>
      <c r="C1722" s="381" t="s">
        <v>1350</v>
      </c>
    </row>
    <row r="1723" spans="1:4">
      <c r="A1723" s="381" t="str">
        <f>IF(C1724=0,"","改良商品テーブル")</f>
        <v/>
      </c>
      <c r="B1723" s="381" t="s">
        <v>1348</v>
      </c>
      <c r="C1723" s="381">
        <f>改良商品入力!D194</f>
        <v>0</v>
      </c>
    </row>
    <row r="1724" spans="1:4">
      <c r="A1724" s="381" t="str">
        <f>IF(C1724=0,"","改良商品テーブル")</f>
        <v/>
      </c>
      <c r="B1724" s="381" t="s">
        <v>1349</v>
      </c>
      <c r="C1724" s="381">
        <f>改良商品入力!C194</f>
        <v>0</v>
      </c>
    </row>
    <row r="1725" spans="1:4">
      <c r="A1725" s="381" t="str">
        <f>IF(C1731=0,"","改良商品テーブル")</f>
        <v/>
      </c>
      <c r="B1725" s="381" t="s">
        <v>1284</v>
      </c>
      <c r="C1725" s="381" t="str">
        <f>申請用入力!$R$12</f>
        <v/>
      </c>
      <c r="D1725" s="381" t="s">
        <v>1186</v>
      </c>
    </row>
    <row r="1726" spans="1:4">
      <c r="A1726" s="381" t="str">
        <f>IF(C1731=0,"","改良商品テーブル")</f>
        <v/>
      </c>
      <c r="B1726" s="381" t="s">
        <v>1285</v>
      </c>
      <c r="C1726" s="381">
        <f>選択!$A$2</f>
        <v>2025</v>
      </c>
    </row>
    <row r="1727" spans="1:4">
      <c r="A1727" s="381" t="str">
        <f>IF(C1731=0,"","改良商品テーブル")</f>
        <v/>
      </c>
      <c r="B1727" s="381" t="s">
        <v>1254</v>
      </c>
      <c r="C1727" s="381" t="str">
        <f>選択!$A$1</f>
        <v>商品改良支援</v>
      </c>
    </row>
    <row r="1728" spans="1:4">
      <c r="A1728" s="381" t="str">
        <f>IF(C1731=0,"","改良商品テーブル")</f>
        <v/>
      </c>
      <c r="B1728" s="381" t="s">
        <v>1286</v>
      </c>
      <c r="C1728" s="381" t="e">
        <f ca="1">$C$127</f>
        <v>#N/A</v>
      </c>
    </row>
    <row r="1729" spans="1:4">
      <c r="A1729" s="381" t="str">
        <f>IF(C1731=0,"","改良商品テーブル")</f>
        <v/>
      </c>
      <c r="B1729" s="381" t="s">
        <v>1347</v>
      </c>
      <c r="C1729" s="381" t="s">
        <v>1350</v>
      </c>
    </row>
    <row r="1730" spans="1:4">
      <c r="A1730" s="381" t="str">
        <f>IF(C1731=0,"","改良商品テーブル")</f>
        <v/>
      </c>
      <c r="B1730" s="381" t="s">
        <v>1348</v>
      </c>
      <c r="C1730" s="381">
        <f>改良商品入力!D195</f>
        <v>0</v>
      </c>
    </row>
    <row r="1731" spans="1:4">
      <c r="A1731" s="381" t="str">
        <f>IF(C1731=0,"","改良商品テーブル")</f>
        <v/>
      </c>
      <c r="B1731" s="381" t="s">
        <v>1349</v>
      </c>
      <c r="C1731" s="381">
        <f>改良商品入力!C195</f>
        <v>0</v>
      </c>
    </row>
    <row r="1732" spans="1:4">
      <c r="A1732" s="381" t="str">
        <f>IF(C1738=0,"","改良商品テーブル")</f>
        <v/>
      </c>
      <c r="B1732" s="381" t="s">
        <v>1284</v>
      </c>
      <c r="C1732" s="381" t="str">
        <f>申請用入力!$R$12</f>
        <v/>
      </c>
      <c r="D1732" s="381" t="s">
        <v>1186</v>
      </c>
    </row>
    <row r="1733" spans="1:4">
      <c r="A1733" s="381" t="str">
        <f>IF(C1738=0,"","改良商品テーブル")</f>
        <v/>
      </c>
      <c r="B1733" s="381" t="s">
        <v>1285</v>
      </c>
      <c r="C1733" s="381">
        <f>選択!$A$2</f>
        <v>2025</v>
      </c>
    </row>
    <row r="1734" spans="1:4">
      <c r="A1734" s="381" t="str">
        <f>IF(C1738=0,"","改良商品テーブル")</f>
        <v/>
      </c>
      <c r="B1734" s="381" t="s">
        <v>1254</v>
      </c>
      <c r="C1734" s="381" t="str">
        <f>選択!$A$1</f>
        <v>商品改良支援</v>
      </c>
    </row>
    <row r="1735" spans="1:4">
      <c r="A1735" s="381" t="str">
        <f>IF(C1738=0,"","改良商品テーブル")</f>
        <v/>
      </c>
      <c r="B1735" s="381" t="s">
        <v>1286</v>
      </c>
      <c r="C1735" s="381" t="e">
        <f ca="1">$C$127</f>
        <v>#N/A</v>
      </c>
    </row>
    <row r="1736" spans="1:4">
      <c r="A1736" s="381" t="str">
        <f>IF(C1738=0,"","改良商品テーブル")</f>
        <v/>
      </c>
      <c r="B1736" s="381" t="s">
        <v>1347</v>
      </c>
      <c r="C1736" s="381" t="s">
        <v>1350</v>
      </c>
    </row>
    <row r="1737" spans="1:4">
      <c r="A1737" s="381" t="str">
        <f>IF(C1738=0,"","改良商品テーブル")</f>
        <v/>
      </c>
      <c r="B1737" s="381" t="s">
        <v>1348</v>
      </c>
      <c r="C1737" s="381">
        <f>改良商品入力!D196</f>
        <v>0</v>
      </c>
    </row>
    <row r="1738" spans="1:4">
      <c r="A1738" s="381" t="str">
        <f>IF(C1738=0,"","改良商品テーブル")</f>
        <v/>
      </c>
      <c r="B1738" s="381" t="s">
        <v>1349</v>
      </c>
      <c r="C1738" s="381">
        <f>改良商品入力!C196</f>
        <v>0</v>
      </c>
    </row>
    <row r="1739" spans="1:4">
      <c r="A1739" s="381" t="str">
        <f>IF(C1745=0,"","改良商品テーブル")</f>
        <v/>
      </c>
      <c r="B1739" s="381" t="s">
        <v>1284</v>
      </c>
      <c r="C1739" s="381" t="str">
        <f>申請用入力!$R$12</f>
        <v/>
      </c>
      <c r="D1739" s="381" t="s">
        <v>1186</v>
      </c>
    </row>
    <row r="1740" spans="1:4">
      <c r="A1740" s="381" t="str">
        <f>IF(C1745=0,"","改良商品テーブル")</f>
        <v/>
      </c>
      <c r="B1740" s="381" t="s">
        <v>1285</v>
      </c>
      <c r="C1740" s="381">
        <f>選択!$A$2</f>
        <v>2025</v>
      </c>
    </row>
    <row r="1741" spans="1:4">
      <c r="A1741" s="381" t="str">
        <f>IF(C1745=0,"","改良商品テーブル")</f>
        <v/>
      </c>
      <c r="B1741" s="381" t="s">
        <v>1254</v>
      </c>
      <c r="C1741" s="381" t="str">
        <f>選択!$A$1</f>
        <v>商品改良支援</v>
      </c>
    </row>
    <row r="1742" spans="1:4">
      <c r="A1742" s="381" t="str">
        <f>IF(C1745=0,"","改良商品テーブル")</f>
        <v/>
      </c>
      <c r="B1742" s="381" t="s">
        <v>1286</v>
      </c>
      <c r="C1742" s="381" t="e">
        <f ca="1">$C$127</f>
        <v>#N/A</v>
      </c>
    </row>
    <row r="1743" spans="1:4">
      <c r="A1743" s="381" t="str">
        <f>IF(C1745=0,"","改良商品テーブル")</f>
        <v/>
      </c>
      <c r="B1743" s="381" t="s">
        <v>1347</v>
      </c>
      <c r="C1743" s="381" t="s">
        <v>1350</v>
      </c>
    </row>
    <row r="1744" spans="1:4">
      <c r="A1744" s="381" t="str">
        <f>IF(C1745=0,"","改良商品テーブル")</f>
        <v/>
      </c>
      <c r="B1744" s="381" t="s">
        <v>1348</v>
      </c>
      <c r="C1744" s="381">
        <f>改良商品入力!D197</f>
        <v>0</v>
      </c>
    </row>
    <row r="1745" spans="1:4">
      <c r="A1745" s="381" t="str">
        <f>IF(C1745=0,"","改良商品テーブル")</f>
        <v/>
      </c>
      <c r="B1745" s="381" t="s">
        <v>1349</v>
      </c>
      <c r="C1745" s="381">
        <f>改良商品入力!C197</f>
        <v>0</v>
      </c>
    </row>
    <row r="1746" spans="1:4">
      <c r="A1746" s="381" t="str">
        <f>IF(C1752=0,"","改良商品テーブル")</f>
        <v/>
      </c>
      <c r="B1746" s="381" t="s">
        <v>1284</v>
      </c>
      <c r="C1746" s="381" t="str">
        <f>申請用入力!$R$12</f>
        <v/>
      </c>
      <c r="D1746" s="381" t="s">
        <v>1186</v>
      </c>
    </row>
    <row r="1747" spans="1:4">
      <c r="A1747" s="381" t="str">
        <f>IF(C1752=0,"","改良商品テーブル")</f>
        <v/>
      </c>
      <c r="B1747" s="381" t="s">
        <v>1285</v>
      </c>
      <c r="C1747" s="381">
        <f>選択!$A$2</f>
        <v>2025</v>
      </c>
    </row>
    <row r="1748" spans="1:4">
      <c r="A1748" s="381" t="str">
        <f>IF(C1752=0,"","改良商品テーブル")</f>
        <v/>
      </c>
      <c r="B1748" s="381" t="s">
        <v>1254</v>
      </c>
      <c r="C1748" s="381" t="str">
        <f>選択!$A$1</f>
        <v>商品改良支援</v>
      </c>
    </row>
    <row r="1749" spans="1:4">
      <c r="A1749" s="381" t="str">
        <f>IF(C1752=0,"","改良商品テーブル")</f>
        <v/>
      </c>
      <c r="B1749" s="381" t="s">
        <v>1286</v>
      </c>
      <c r="C1749" s="381" t="e">
        <f ca="1">$C$127</f>
        <v>#N/A</v>
      </c>
    </row>
    <row r="1750" spans="1:4">
      <c r="A1750" s="381" t="str">
        <f>IF(C1752=0,"","改良商品テーブル")</f>
        <v/>
      </c>
      <c r="B1750" s="381" t="s">
        <v>1347</v>
      </c>
      <c r="C1750" s="381" t="s">
        <v>1350</v>
      </c>
    </row>
    <row r="1751" spans="1:4">
      <c r="A1751" s="381" t="str">
        <f>IF(C1752=0,"","改良商品テーブル")</f>
        <v/>
      </c>
      <c r="B1751" s="381" t="s">
        <v>1348</v>
      </c>
      <c r="C1751" s="381">
        <f>改良商品入力!D198</f>
        <v>0</v>
      </c>
    </row>
    <row r="1752" spans="1:4">
      <c r="A1752" s="381" t="str">
        <f>IF(C1752=0,"","改良商品テーブル")</f>
        <v/>
      </c>
      <c r="B1752" s="381" t="s">
        <v>1349</v>
      </c>
      <c r="C1752" s="381">
        <f>改良商品入力!C198</f>
        <v>0</v>
      </c>
    </row>
    <row r="1753" spans="1:4">
      <c r="A1753" s="381" t="str">
        <f>IF(C1759=0,"","改良商品テーブル")</f>
        <v/>
      </c>
      <c r="B1753" s="381" t="s">
        <v>1284</v>
      </c>
      <c r="C1753" s="381" t="str">
        <f>申請用入力!$R$12</f>
        <v/>
      </c>
      <c r="D1753" s="381" t="s">
        <v>1186</v>
      </c>
    </row>
    <row r="1754" spans="1:4">
      <c r="A1754" s="381" t="str">
        <f>IF(C1759=0,"","改良商品テーブル")</f>
        <v/>
      </c>
      <c r="B1754" s="381" t="s">
        <v>1285</v>
      </c>
      <c r="C1754" s="381">
        <f>選択!$A$2</f>
        <v>2025</v>
      </c>
    </row>
    <row r="1755" spans="1:4">
      <c r="A1755" s="381" t="str">
        <f>IF(C1759=0,"","改良商品テーブル")</f>
        <v/>
      </c>
      <c r="B1755" s="381" t="s">
        <v>1254</v>
      </c>
      <c r="C1755" s="381" t="str">
        <f>選択!$A$1</f>
        <v>商品改良支援</v>
      </c>
    </row>
    <row r="1756" spans="1:4">
      <c r="A1756" s="381" t="str">
        <f>IF(C1759=0,"","改良商品テーブル")</f>
        <v/>
      </c>
      <c r="B1756" s="381" t="s">
        <v>1286</v>
      </c>
      <c r="C1756" s="381" t="e">
        <f ca="1">$C$127</f>
        <v>#N/A</v>
      </c>
    </row>
    <row r="1757" spans="1:4">
      <c r="A1757" s="381" t="str">
        <f>IF(C1759=0,"","改良商品テーブル")</f>
        <v/>
      </c>
      <c r="B1757" s="381" t="s">
        <v>1347</v>
      </c>
      <c r="C1757" s="381" t="s">
        <v>1350</v>
      </c>
    </row>
    <row r="1758" spans="1:4">
      <c r="A1758" s="381" t="str">
        <f>IF(C1759=0,"","改良商品テーブル")</f>
        <v/>
      </c>
      <c r="B1758" s="381" t="s">
        <v>1348</v>
      </c>
      <c r="C1758" s="381">
        <f>改良商品入力!D199</f>
        <v>0</v>
      </c>
    </row>
    <row r="1759" spans="1:4">
      <c r="A1759" s="381" t="str">
        <f>IF(C1759=0,"","改良商品テーブル")</f>
        <v/>
      </c>
      <c r="B1759" s="381" t="s">
        <v>1349</v>
      </c>
      <c r="C1759" s="381">
        <f>改良商品入力!C199</f>
        <v>0</v>
      </c>
    </row>
    <row r="1760" spans="1:4">
      <c r="A1760" s="381" t="str">
        <f>IF(C1766=0,"","改良商品テーブル")</f>
        <v/>
      </c>
      <c r="B1760" s="381" t="s">
        <v>1284</v>
      </c>
      <c r="C1760" s="381" t="str">
        <f>申請用入力!$R$12</f>
        <v/>
      </c>
      <c r="D1760" s="381" t="s">
        <v>1186</v>
      </c>
    </row>
    <row r="1761" spans="1:4">
      <c r="A1761" s="381" t="str">
        <f>IF(C1766=0,"","改良商品テーブル")</f>
        <v/>
      </c>
      <c r="B1761" s="381" t="s">
        <v>1285</v>
      </c>
      <c r="C1761" s="381">
        <f>選択!$A$2</f>
        <v>2025</v>
      </c>
    </row>
    <row r="1762" spans="1:4">
      <c r="A1762" s="381" t="str">
        <f>IF(C1766=0,"","改良商品テーブル")</f>
        <v/>
      </c>
      <c r="B1762" s="381" t="s">
        <v>1254</v>
      </c>
      <c r="C1762" s="381" t="str">
        <f>選択!$A$1</f>
        <v>商品改良支援</v>
      </c>
    </row>
    <row r="1763" spans="1:4">
      <c r="A1763" s="381" t="str">
        <f>IF(C1766=0,"","改良商品テーブル")</f>
        <v/>
      </c>
      <c r="B1763" s="381" t="s">
        <v>1286</v>
      </c>
      <c r="C1763" s="381" t="e">
        <f ca="1">$C$127</f>
        <v>#N/A</v>
      </c>
    </row>
    <row r="1764" spans="1:4">
      <c r="A1764" s="381" t="str">
        <f>IF(C1766=0,"","改良商品テーブル")</f>
        <v/>
      </c>
      <c r="B1764" s="381" t="s">
        <v>1347</v>
      </c>
      <c r="C1764" s="381" t="s">
        <v>1350</v>
      </c>
    </row>
    <row r="1765" spans="1:4">
      <c r="A1765" s="381" t="str">
        <f>IF(C1766=0,"","改良商品テーブル")</f>
        <v/>
      </c>
      <c r="B1765" s="381" t="s">
        <v>1348</v>
      </c>
      <c r="C1765" s="381">
        <f>改良商品入力!D200</f>
        <v>0</v>
      </c>
    </row>
    <row r="1766" spans="1:4">
      <c r="A1766" s="381" t="str">
        <f>IF(C1766=0,"","改良商品テーブル")</f>
        <v/>
      </c>
      <c r="B1766" s="381" t="s">
        <v>1349</v>
      </c>
      <c r="C1766" s="381">
        <f>改良商品入力!C200</f>
        <v>0</v>
      </c>
    </row>
    <row r="1767" spans="1:4">
      <c r="A1767" s="381" t="str">
        <f>IF(C1773=0,"","改良商品テーブル")</f>
        <v/>
      </c>
      <c r="B1767" s="381" t="s">
        <v>1284</v>
      </c>
      <c r="C1767" s="381" t="str">
        <f>申請用入力!$R$12</f>
        <v/>
      </c>
      <c r="D1767" s="381" t="s">
        <v>1186</v>
      </c>
    </row>
    <row r="1768" spans="1:4">
      <c r="A1768" s="381" t="str">
        <f>IF(C1773=0,"","改良商品テーブル")</f>
        <v/>
      </c>
      <c r="B1768" s="381" t="s">
        <v>1285</v>
      </c>
      <c r="C1768" s="381">
        <f>選択!$A$2</f>
        <v>2025</v>
      </c>
    </row>
    <row r="1769" spans="1:4">
      <c r="A1769" s="381" t="str">
        <f>IF(C1773=0,"","改良商品テーブル")</f>
        <v/>
      </c>
      <c r="B1769" s="381" t="s">
        <v>1254</v>
      </c>
      <c r="C1769" s="381" t="str">
        <f>選択!$A$1</f>
        <v>商品改良支援</v>
      </c>
    </row>
    <row r="1770" spans="1:4">
      <c r="A1770" s="381" t="str">
        <f>IF(C1773=0,"","改良商品テーブル")</f>
        <v/>
      </c>
      <c r="B1770" s="381" t="s">
        <v>1286</v>
      </c>
      <c r="C1770" s="381" t="e">
        <f ca="1">$C$127</f>
        <v>#N/A</v>
      </c>
    </row>
    <row r="1771" spans="1:4">
      <c r="A1771" s="381" t="str">
        <f>IF(C1773=0,"","改良商品テーブル")</f>
        <v/>
      </c>
      <c r="B1771" s="381" t="s">
        <v>1347</v>
      </c>
      <c r="C1771" s="381" t="s">
        <v>1350</v>
      </c>
    </row>
    <row r="1772" spans="1:4">
      <c r="A1772" s="381" t="str">
        <f>IF(C1773=0,"","改良商品テーブル")</f>
        <v/>
      </c>
      <c r="B1772" s="381" t="s">
        <v>1348</v>
      </c>
      <c r="C1772" s="381">
        <f>改良商品入力!D201</f>
        <v>0</v>
      </c>
    </row>
    <row r="1773" spans="1:4">
      <c r="A1773" s="381" t="str">
        <f>IF(C1773=0,"","改良商品テーブル")</f>
        <v/>
      </c>
      <c r="B1773" s="381" t="s">
        <v>1349</v>
      </c>
      <c r="C1773" s="381">
        <f>改良商品入力!C201</f>
        <v>0</v>
      </c>
    </row>
    <row r="1774" spans="1:4">
      <c r="A1774" s="381" t="str">
        <f>IF(C1780=0,"","改良商品テーブル")</f>
        <v/>
      </c>
      <c r="B1774" s="381" t="s">
        <v>1284</v>
      </c>
      <c r="C1774" s="381" t="str">
        <f>申請用入力!$R$12</f>
        <v/>
      </c>
      <c r="D1774" s="381" t="s">
        <v>1186</v>
      </c>
    </row>
    <row r="1775" spans="1:4">
      <c r="A1775" s="381" t="str">
        <f>IF(C1780=0,"","改良商品テーブル")</f>
        <v/>
      </c>
      <c r="B1775" s="381" t="s">
        <v>1285</v>
      </c>
      <c r="C1775" s="381">
        <f>選択!$A$2</f>
        <v>2025</v>
      </c>
    </row>
    <row r="1776" spans="1:4">
      <c r="A1776" s="381" t="str">
        <f>IF(C1780=0,"","改良商品テーブル")</f>
        <v/>
      </c>
      <c r="B1776" s="381" t="s">
        <v>1254</v>
      </c>
      <c r="C1776" s="381" t="str">
        <f>選択!$A$1</f>
        <v>商品改良支援</v>
      </c>
    </row>
    <row r="1777" spans="1:4">
      <c r="A1777" s="381" t="str">
        <f>IF(C1780=0,"","改良商品テーブル")</f>
        <v/>
      </c>
      <c r="B1777" s="381" t="s">
        <v>1286</v>
      </c>
      <c r="C1777" s="381" t="e">
        <f ca="1">$C$127</f>
        <v>#N/A</v>
      </c>
    </row>
    <row r="1778" spans="1:4">
      <c r="A1778" s="381" t="str">
        <f>IF(C1780=0,"","改良商品テーブル")</f>
        <v/>
      </c>
      <c r="B1778" s="381" t="s">
        <v>1347</v>
      </c>
      <c r="C1778" s="381" t="s">
        <v>1350</v>
      </c>
    </row>
    <row r="1779" spans="1:4">
      <c r="A1779" s="381" t="str">
        <f>IF(C1780=0,"","改良商品テーブル")</f>
        <v/>
      </c>
      <c r="B1779" s="381" t="s">
        <v>1348</v>
      </c>
      <c r="C1779" s="381">
        <f>改良商品入力!D202</f>
        <v>0</v>
      </c>
    </row>
    <row r="1780" spans="1:4">
      <c r="A1780" s="381" t="str">
        <f>IF(C1780=0,"","改良商品テーブル")</f>
        <v/>
      </c>
      <c r="B1780" s="381" t="s">
        <v>1349</v>
      </c>
      <c r="C1780" s="381">
        <f>改良商品入力!C202</f>
        <v>0</v>
      </c>
    </row>
    <row r="1781" spans="1:4">
      <c r="A1781" s="381" t="str">
        <f>IF(C1787=0,"","改良商品テーブル")</f>
        <v/>
      </c>
      <c r="B1781" s="381" t="s">
        <v>1284</v>
      </c>
      <c r="C1781" s="381" t="str">
        <f>申請用入力!$R$12</f>
        <v/>
      </c>
      <c r="D1781" s="381" t="s">
        <v>1186</v>
      </c>
    </row>
    <row r="1782" spans="1:4">
      <c r="A1782" s="381" t="str">
        <f>IF(C1787=0,"","改良商品テーブル")</f>
        <v/>
      </c>
      <c r="B1782" s="381" t="s">
        <v>1285</v>
      </c>
      <c r="C1782" s="381">
        <f>選択!$A$2</f>
        <v>2025</v>
      </c>
    </row>
    <row r="1783" spans="1:4">
      <c r="A1783" s="381" t="str">
        <f>IF(C1787=0,"","改良商品テーブル")</f>
        <v/>
      </c>
      <c r="B1783" s="381" t="s">
        <v>1254</v>
      </c>
      <c r="C1783" s="381" t="str">
        <f>選択!$A$1</f>
        <v>商品改良支援</v>
      </c>
    </row>
    <row r="1784" spans="1:4">
      <c r="A1784" s="381" t="str">
        <f>IF(C1787=0,"","改良商品テーブル")</f>
        <v/>
      </c>
      <c r="B1784" s="381" t="s">
        <v>1286</v>
      </c>
      <c r="C1784" s="381" t="e">
        <f ca="1">$C$127</f>
        <v>#N/A</v>
      </c>
    </row>
    <row r="1785" spans="1:4">
      <c r="A1785" s="381" t="str">
        <f>IF(C1787=0,"","改良商品テーブル")</f>
        <v/>
      </c>
      <c r="B1785" s="381" t="s">
        <v>1347</v>
      </c>
      <c r="C1785" s="381" t="s">
        <v>1350</v>
      </c>
    </row>
    <row r="1786" spans="1:4">
      <c r="A1786" s="381" t="str">
        <f>IF(C1787=0,"","改良商品テーブル")</f>
        <v/>
      </c>
      <c r="B1786" s="381" t="s">
        <v>1348</v>
      </c>
      <c r="C1786" s="381">
        <f>改良商品入力!D203</f>
        <v>0</v>
      </c>
    </row>
    <row r="1787" spans="1:4">
      <c r="A1787" s="381" t="str">
        <f>IF(C1787=0,"","改良商品テーブル")</f>
        <v/>
      </c>
      <c r="B1787" s="381" t="s">
        <v>1349</v>
      </c>
      <c r="C1787" s="381">
        <f>改良商品入力!C203</f>
        <v>0</v>
      </c>
    </row>
    <row r="1788" spans="1:4">
      <c r="A1788" s="381" t="str">
        <f>IF(C1794=0,"","改良商品テーブル")</f>
        <v/>
      </c>
      <c r="B1788" s="381" t="s">
        <v>1284</v>
      </c>
      <c r="C1788" s="381" t="str">
        <f>申請用入力!$R$12</f>
        <v/>
      </c>
      <c r="D1788" s="381" t="s">
        <v>1186</v>
      </c>
    </row>
    <row r="1789" spans="1:4">
      <c r="A1789" s="381" t="str">
        <f>IF(C1794=0,"","改良商品テーブル")</f>
        <v/>
      </c>
      <c r="B1789" s="381" t="s">
        <v>1285</v>
      </c>
      <c r="C1789" s="381">
        <f>選択!$A$2</f>
        <v>2025</v>
      </c>
    </row>
    <row r="1790" spans="1:4">
      <c r="A1790" s="381" t="str">
        <f>IF(C1794=0,"","改良商品テーブル")</f>
        <v/>
      </c>
      <c r="B1790" s="381" t="s">
        <v>1254</v>
      </c>
      <c r="C1790" s="381" t="str">
        <f>選択!$A$1</f>
        <v>商品改良支援</v>
      </c>
    </row>
    <row r="1791" spans="1:4">
      <c r="A1791" s="381" t="str">
        <f>IF(C1794=0,"","改良商品テーブル")</f>
        <v/>
      </c>
      <c r="B1791" s="381" t="s">
        <v>1286</v>
      </c>
      <c r="C1791" s="381" t="e">
        <f ca="1">$C$127</f>
        <v>#N/A</v>
      </c>
    </row>
    <row r="1792" spans="1:4">
      <c r="A1792" s="381" t="str">
        <f>IF(C1794=0,"","改良商品テーブル")</f>
        <v/>
      </c>
      <c r="B1792" s="381" t="s">
        <v>1347</v>
      </c>
      <c r="C1792" s="381" t="s">
        <v>1351</v>
      </c>
    </row>
    <row r="1793" spans="1:4">
      <c r="A1793" s="381" t="str">
        <f>IF(C1794=0,"","改良商品テーブル")</f>
        <v/>
      </c>
      <c r="B1793" s="381" t="s">
        <v>1348</v>
      </c>
      <c r="C1793" s="381">
        <f>改良商品入力!F4</f>
        <v>0</v>
      </c>
    </row>
    <row r="1794" spans="1:4">
      <c r="A1794" s="381" t="str">
        <f>IF(C1794=0,"","改良商品テーブル")</f>
        <v/>
      </c>
      <c r="B1794" s="381" t="s">
        <v>1349</v>
      </c>
      <c r="C1794" s="381">
        <f>改良商品入力!E4</f>
        <v>0</v>
      </c>
    </row>
    <row r="1795" spans="1:4">
      <c r="A1795" s="381" t="str">
        <f>IF(C1801=0,"","改良商品テーブル")</f>
        <v/>
      </c>
      <c r="B1795" s="381" t="s">
        <v>1284</v>
      </c>
      <c r="C1795" s="381" t="str">
        <f>申請用入力!$R$12</f>
        <v/>
      </c>
      <c r="D1795" s="381" t="s">
        <v>1186</v>
      </c>
    </row>
    <row r="1796" spans="1:4">
      <c r="A1796" s="381" t="str">
        <f>IF(C1801=0,"","改良商品テーブル")</f>
        <v/>
      </c>
      <c r="B1796" s="381" t="s">
        <v>1285</v>
      </c>
      <c r="C1796" s="381">
        <f>選択!$A$2</f>
        <v>2025</v>
      </c>
    </row>
    <row r="1797" spans="1:4">
      <c r="A1797" s="381" t="str">
        <f>IF(C1801=0,"","改良商品テーブル")</f>
        <v/>
      </c>
      <c r="B1797" s="381" t="s">
        <v>1254</v>
      </c>
      <c r="C1797" s="381" t="str">
        <f>選択!$A$1</f>
        <v>商品改良支援</v>
      </c>
    </row>
    <row r="1798" spans="1:4">
      <c r="A1798" s="381" t="str">
        <f>IF(C1801=0,"","改良商品テーブル")</f>
        <v/>
      </c>
      <c r="B1798" s="381" t="s">
        <v>1286</v>
      </c>
      <c r="C1798" s="381" t="e">
        <f ca="1">$C$127</f>
        <v>#N/A</v>
      </c>
    </row>
    <row r="1799" spans="1:4">
      <c r="A1799" s="381" t="str">
        <f>IF(C1801=0,"","改良商品テーブル")</f>
        <v/>
      </c>
      <c r="B1799" s="381" t="s">
        <v>1347</v>
      </c>
      <c r="C1799" s="381" t="s">
        <v>1351</v>
      </c>
    </row>
    <row r="1800" spans="1:4">
      <c r="A1800" s="381" t="str">
        <f>IF(C1801=0,"","改良商品テーブル")</f>
        <v/>
      </c>
      <c r="B1800" s="381" t="s">
        <v>1348</v>
      </c>
      <c r="C1800" s="381">
        <f>改良商品入力!F5</f>
        <v>0</v>
      </c>
    </row>
    <row r="1801" spans="1:4">
      <c r="A1801" s="381" t="str">
        <f>IF(C1801=0,"","改良商品テーブル")</f>
        <v/>
      </c>
      <c r="B1801" s="381" t="s">
        <v>1349</v>
      </c>
      <c r="C1801" s="381">
        <f>改良商品入力!E5</f>
        <v>0</v>
      </c>
    </row>
    <row r="1802" spans="1:4">
      <c r="A1802" s="381" t="str">
        <f>IF(C1808=0,"","改良商品テーブル")</f>
        <v/>
      </c>
      <c r="B1802" s="381" t="s">
        <v>1284</v>
      </c>
      <c r="C1802" s="381" t="str">
        <f>申請用入力!$R$12</f>
        <v/>
      </c>
      <c r="D1802" s="381" t="s">
        <v>1186</v>
      </c>
    </row>
    <row r="1803" spans="1:4">
      <c r="A1803" s="381" t="str">
        <f>IF(C1808=0,"","改良商品テーブル")</f>
        <v/>
      </c>
      <c r="B1803" s="381" t="s">
        <v>1285</v>
      </c>
      <c r="C1803" s="381">
        <f>選択!$A$2</f>
        <v>2025</v>
      </c>
    </row>
    <row r="1804" spans="1:4">
      <c r="A1804" s="381" t="str">
        <f>IF(C1808=0,"","改良商品テーブル")</f>
        <v/>
      </c>
      <c r="B1804" s="381" t="s">
        <v>1254</v>
      </c>
      <c r="C1804" s="381" t="str">
        <f>選択!$A$1</f>
        <v>商品改良支援</v>
      </c>
    </row>
    <row r="1805" spans="1:4">
      <c r="A1805" s="381" t="str">
        <f>IF(C1808=0,"","改良商品テーブル")</f>
        <v/>
      </c>
      <c r="B1805" s="381" t="s">
        <v>1286</v>
      </c>
      <c r="C1805" s="381" t="e">
        <f ca="1">$C$127</f>
        <v>#N/A</v>
      </c>
    </row>
    <row r="1806" spans="1:4">
      <c r="A1806" s="381" t="str">
        <f>IF(C1808=0,"","改良商品テーブル")</f>
        <v/>
      </c>
      <c r="B1806" s="381" t="s">
        <v>1347</v>
      </c>
      <c r="C1806" s="381" t="s">
        <v>1351</v>
      </c>
    </row>
    <row r="1807" spans="1:4">
      <c r="A1807" s="381" t="str">
        <f>IF(C1808=0,"","改良商品テーブル")</f>
        <v/>
      </c>
      <c r="B1807" s="381" t="s">
        <v>1348</v>
      </c>
      <c r="C1807" s="381">
        <f>改良商品入力!F6</f>
        <v>0</v>
      </c>
    </row>
    <row r="1808" spans="1:4">
      <c r="A1808" s="381" t="str">
        <f>IF(C1808=0,"","改良商品テーブル")</f>
        <v/>
      </c>
      <c r="B1808" s="381" t="s">
        <v>1349</v>
      </c>
      <c r="C1808" s="381">
        <f>改良商品入力!E6</f>
        <v>0</v>
      </c>
    </row>
    <row r="1809" spans="1:4">
      <c r="A1809" s="381" t="str">
        <f>IF(C1815=0,"","改良商品テーブル")</f>
        <v/>
      </c>
      <c r="B1809" s="381" t="s">
        <v>1284</v>
      </c>
      <c r="C1809" s="381" t="str">
        <f>申請用入力!$R$12</f>
        <v/>
      </c>
      <c r="D1809" s="381" t="s">
        <v>1186</v>
      </c>
    </row>
    <row r="1810" spans="1:4">
      <c r="A1810" s="381" t="str">
        <f>IF(C1815=0,"","改良商品テーブル")</f>
        <v/>
      </c>
      <c r="B1810" s="381" t="s">
        <v>1285</v>
      </c>
      <c r="C1810" s="381">
        <f>選択!$A$2</f>
        <v>2025</v>
      </c>
    </row>
    <row r="1811" spans="1:4">
      <c r="A1811" s="381" t="str">
        <f>IF(C1815=0,"","改良商品テーブル")</f>
        <v/>
      </c>
      <c r="B1811" s="381" t="s">
        <v>1254</v>
      </c>
      <c r="C1811" s="381" t="str">
        <f>選択!$A$1</f>
        <v>商品改良支援</v>
      </c>
    </row>
    <row r="1812" spans="1:4">
      <c r="A1812" s="381" t="str">
        <f>IF(C1815=0,"","改良商品テーブル")</f>
        <v/>
      </c>
      <c r="B1812" s="381" t="s">
        <v>1286</v>
      </c>
      <c r="C1812" s="381" t="e">
        <f ca="1">$C$127</f>
        <v>#N/A</v>
      </c>
    </row>
    <row r="1813" spans="1:4">
      <c r="A1813" s="381" t="str">
        <f>IF(C1815=0,"","改良商品テーブル")</f>
        <v/>
      </c>
      <c r="B1813" s="381" t="s">
        <v>1347</v>
      </c>
      <c r="C1813" s="381" t="s">
        <v>1351</v>
      </c>
    </row>
    <row r="1814" spans="1:4">
      <c r="A1814" s="381" t="str">
        <f>IF(C1815=0,"","改良商品テーブル")</f>
        <v/>
      </c>
      <c r="B1814" s="381" t="s">
        <v>1348</v>
      </c>
      <c r="C1814" s="381">
        <f>改良商品入力!F7</f>
        <v>0</v>
      </c>
    </row>
    <row r="1815" spans="1:4">
      <c r="A1815" s="381" t="str">
        <f>IF(C1815=0,"","改良商品テーブル")</f>
        <v/>
      </c>
      <c r="B1815" s="381" t="s">
        <v>1349</v>
      </c>
      <c r="C1815" s="381">
        <f>改良商品入力!E7</f>
        <v>0</v>
      </c>
    </row>
    <row r="1816" spans="1:4">
      <c r="A1816" s="381" t="str">
        <f>IF(C1822=0,"","改良商品テーブル")</f>
        <v/>
      </c>
      <c r="B1816" s="381" t="s">
        <v>1284</v>
      </c>
      <c r="C1816" s="381" t="str">
        <f>申請用入力!$R$12</f>
        <v/>
      </c>
      <c r="D1816" s="381" t="s">
        <v>1186</v>
      </c>
    </row>
    <row r="1817" spans="1:4">
      <c r="A1817" s="381" t="str">
        <f>IF(C1822=0,"","改良商品テーブル")</f>
        <v/>
      </c>
      <c r="B1817" s="381" t="s">
        <v>1285</v>
      </c>
      <c r="C1817" s="381">
        <f>選択!$A$2</f>
        <v>2025</v>
      </c>
    </row>
    <row r="1818" spans="1:4">
      <c r="A1818" s="381" t="str">
        <f>IF(C1822=0,"","改良商品テーブル")</f>
        <v/>
      </c>
      <c r="B1818" s="381" t="s">
        <v>1254</v>
      </c>
      <c r="C1818" s="381" t="str">
        <f>選択!$A$1</f>
        <v>商品改良支援</v>
      </c>
    </row>
    <row r="1819" spans="1:4">
      <c r="A1819" s="381" t="str">
        <f>IF(C1822=0,"","改良商品テーブル")</f>
        <v/>
      </c>
      <c r="B1819" s="381" t="s">
        <v>1286</v>
      </c>
      <c r="C1819" s="381" t="e">
        <f ca="1">$C$127</f>
        <v>#N/A</v>
      </c>
    </row>
    <row r="1820" spans="1:4">
      <c r="A1820" s="381" t="str">
        <f>IF(C1822=0,"","改良商品テーブル")</f>
        <v/>
      </c>
      <c r="B1820" s="381" t="s">
        <v>1347</v>
      </c>
      <c r="C1820" s="381" t="s">
        <v>1351</v>
      </c>
    </row>
    <row r="1821" spans="1:4">
      <c r="A1821" s="381" t="str">
        <f>IF(C1822=0,"","改良商品テーブル")</f>
        <v/>
      </c>
      <c r="B1821" s="381" t="s">
        <v>1348</v>
      </c>
      <c r="C1821" s="381">
        <f>改良商品入力!F8</f>
        <v>0</v>
      </c>
    </row>
    <row r="1822" spans="1:4">
      <c r="A1822" s="381" t="str">
        <f>IF(C1822=0,"","改良商品テーブル")</f>
        <v/>
      </c>
      <c r="B1822" s="381" t="s">
        <v>1349</v>
      </c>
      <c r="C1822" s="381">
        <f>改良商品入力!E8</f>
        <v>0</v>
      </c>
    </row>
    <row r="1823" spans="1:4">
      <c r="A1823" s="381" t="str">
        <f>IF(C1829=0,"","改良商品テーブル")</f>
        <v/>
      </c>
      <c r="B1823" s="381" t="s">
        <v>1284</v>
      </c>
      <c r="C1823" s="381" t="str">
        <f>申請用入力!$R$12</f>
        <v/>
      </c>
      <c r="D1823" s="381" t="s">
        <v>1186</v>
      </c>
    </row>
    <row r="1824" spans="1:4">
      <c r="A1824" s="381" t="str">
        <f>IF(C1829=0,"","改良商品テーブル")</f>
        <v/>
      </c>
      <c r="B1824" s="381" t="s">
        <v>1285</v>
      </c>
      <c r="C1824" s="381">
        <f>選択!$A$2</f>
        <v>2025</v>
      </c>
    </row>
    <row r="1825" spans="1:4">
      <c r="A1825" s="381" t="str">
        <f>IF(C1829=0,"","改良商品テーブル")</f>
        <v/>
      </c>
      <c r="B1825" s="381" t="s">
        <v>1254</v>
      </c>
      <c r="C1825" s="381" t="str">
        <f>選択!$A$1</f>
        <v>商品改良支援</v>
      </c>
    </row>
    <row r="1826" spans="1:4">
      <c r="A1826" s="381" t="str">
        <f>IF(C1829=0,"","改良商品テーブル")</f>
        <v/>
      </c>
      <c r="B1826" s="381" t="s">
        <v>1286</v>
      </c>
      <c r="C1826" s="381" t="e">
        <f ca="1">$C$127</f>
        <v>#N/A</v>
      </c>
    </row>
    <row r="1827" spans="1:4">
      <c r="A1827" s="381" t="str">
        <f>IF(C1829=0,"","改良商品テーブル")</f>
        <v/>
      </c>
      <c r="B1827" s="381" t="s">
        <v>1347</v>
      </c>
      <c r="C1827" s="381" t="s">
        <v>1351</v>
      </c>
    </row>
    <row r="1828" spans="1:4">
      <c r="A1828" s="381" t="str">
        <f>IF(C1829=0,"","改良商品テーブル")</f>
        <v/>
      </c>
      <c r="B1828" s="381" t="s">
        <v>1348</v>
      </c>
      <c r="C1828" s="381">
        <f>改良商品入力!F9</f>
        <v>0</v>
      </c>
    </row>
    <row r="1829" spans="1:4">
      <c r="A1829" s="381" t="str">
        <f>IF(C1829=0,"","改良商品テーブル")</f>
        <v/>
      </c>
      <c r="B1829" s="381" t="s">
        <v>1349</v>
      </c>
      <c r="C1829" s="381">
        <f>改良商品入力!E9</f>
        <v>0</v>
      </c>
    </row>
    <row r="1830" spans="1:4">
      <c r="A1830" s="381" t="str">
        <f>IF(C1836=0,"","改良商品テーブル")</f>
        <v/>
      </c>
      <c r="B1830" s="381" t="s">
        <v>1284</v>
      </c>
      <c r="C1830" s="381" t="str">
        <f>申請用入力!$R$12</f>
        <v/>
      </c>
      <c r="D1830" s="381" t="s">
        <v>1186</v>
      </c>
    </row>
    <row r="1831" spans="1:4">
      <c r="A1831" s="381" t="str">
        <f>IF(C1836=0,"","改良商品テーブル")</f>
        <v/>
      </c>
      <c r="B1831" s="381" t="s">
        <v>1285</v>
      </c>
      <c r="C1831" s="381">
        <f>選択!$A$2</f>
        <v>2025</v>
      </c>
    </row>
    <row r="1832" spans="1:4">
      <c r="A1832" s="381" t="str">
        <f>IF(C1836=0,"","改良商品テーブル")</f>
        <v/>
      </c>
      <c r="B1832" s="381" t="s">
        <v>1254</v>
      </c>
      <c r="C1832" s="381" t="str">
        <f>選択!$A$1</f>
        <v>商品改良支援</v>
      </c>
    </row>
    <row r="1833" spans="1:4">
      <c r="A1833" s="381" t="str">
        <f>IF(C1836=0,"","改良商品テーブル")</f>
        <v/>
      </c>
      <c r="B1833" s="381" t="s">
        <v>1286</v>
      </c>
      <c r="C1833" s="381" t="e">
        <f ca="1">$C$127</f>
        <v>#N/A</v>
      </c>
    </row>
    <row r="1834" spans="1:4">
      <c r="A1834" s="381" t="str">
        <f>IF(C1836=0,"","改良商品テーブル")</f>
        <v/>
      </c>
      <c r="B1834" s="381" t="s">
        <v>1347</v>
      </c>
      <c r="C1834" s="381" t="s">
        <v>1351</v>
      </c>
    </row>
    <row r="1835" spans="1:4">
      <c r="A1835" s="381" t="str">
        <f>IF(C1836=0,"","改良商品テーブル")</f>
        <v/>
      </c>
      <c r="B1835" s="381" t="s">
        <v>1348</v>
      </c>
      <c r="C1835" s="381">
        <f>改良商品入力!F10</f>
        <v>0</v>
      </c>
    </row>
    <row r="1836" spans="1:4">
      <c r="A1836" s="381" t="str">
        <f>IF(C1836=0,"","改良商品テーブル")</f>
        <v/>
      </c>
      <c r="B1836" s="381" t="s">
        <v>1349</v>
      </c>
      <c r="C1836" s="381">
        <f>改良商品入力!E10</f>
        <v>0</v>
      </c>
    </row>
    <row r="1837" spans="1:4">
      <c r="A1837" s="381" t="str">
        <f>IF(C1843=0,"","改良商品テーブル")</f>
        <v/>
      </c>
      <c r="B1837" s="381" t="s">
        <v>1284</v>
      </c>
      <c r="C1837" s="381" t="str">
        <f>申請用入力!$R$12</f>
        <v/>
      </c>
      <c r="D1837" s="381" t="s">
        <v>1186</v>
      </c>
    </row>
    <row r="1838" spans="1:4">
      <c r="A1838" s="381" t="str">
        <f>IF(C1843=0,"","改良商品テーブル")</f>
        <v/>
      </c>
      <c r="B1838" s="381" t="s">
        <v>1285</v>
      </c>
      <c r="C1838" s="381">
        <f>選択!$A$2</f>
        <v>2025</v>
      </c>
    </row>
    <row r="1839" spans="1:4">
      <c r="A1839" s="381" t="str">
        <f>IF(C1843=0,"","改良商品テーブル")</f>
        <v/>
      </c>
      <c r="B1839" s="381" t="s">
        <v>1254</v>
      </c>
      <c r="C1839" s="381" t="str">
        <f>選択!$A$1</f>
        <v>商品改良支援</v>
      </c>
    </row>
    <row r="1840" spans="1:4">
      <c r="A1840" s="381" t="str">
        <f>IF(C1843=0,"","改良商品テーブル")</f>
        <v/>
      </c>
      <c r="B1840" s="381" t="s">
        <v>1286</v>
      </c>
      <c r="C1840" s="381" t="e">
        <f ca="1">$C$127</f>
        <v>#N/A</v>
      </c>
    </row>
    <row r="1841" spans="1:4">
      <c r="A1841" s="381" t="str">
        <f>IF(C1843=0,"","改良商品テーブル")</f>
        <v/>
      </c>
      <c r="B1841" s="381" t="s">
        <v>1347</v>
      </c>
      <c r="C1841" s="381" t="s">
        <v>1351</v>
      </c>
    </row>
    <row r="1842" spans="1:4">
      <c r="A1842" s="381" t="str">
        <f>IF(C1843=0,"","改良商品テーブル")</f>
        <v/>
      </c>
      <c r="B1842" s="381" t="s">
        <v>1348</v>
      </c>
      <c r="C1842" s="381">
        <f>改良商品入力!F11</f>
        <v>0</v>
      </c>
    </row>
    <row r="1843" spans="1:4">
      <c r="A1843" s="381" t="str">
        <f>IF(C1843=0,"","改良商品テーブル")</f>
        <v/>
      </c>
      <c r="B1843" s="381" t="s">
        <v>1349</v>
      </c>
      <c r="C1843" s="381">
        <f>改良商品入力!E11</f>
        <v>0</v>
      </c>
    </row>
    <row r="1844" spans="1:4">
      <c r="A1844" s="381" t="str">
        <f>IF(C1850=0,"","改良商品テーブル")</f>
        <v/>
      </c>
      <c r="B1844" s="381" t="s">
        <v>1284</v>
      </c>
      <c r="C1844" s="381" t="str">
        <f>申請用入力!$R$12</f>
        <v/>
      </c>
      <c r="D1844" s="381" t="s">
        <v>1186</v>
      </c>
    </row>
    <row r="1845" spans="1:4">
      <c r="A1845" s="381" t="str">
        <f>IF(C1850=0,"","改良商品テーブル")</f>
        <v/>
      </c>
      <c r="B1845" s="381" t="s">
        <v>1285</v>
      </c>
      <c r="C1845" s="381">
        <f>選択!$A$2</f>
        <v>2025</v>
      </c>
    </row>
    <row r="1846" spans="1:4">
      <c r="A1846" s="381" t="str">
        <f>IF(C1850=0,"","改良商品テーブル")</f>
        <v/>
      </c>
      <c r="B1846" s="381" t="s">
        <v>1254</v>
      </c>
      <c r="C1846" s="381" t="str">
        <f>選択!$A$1</f>
        <v>商品改良支援</v>
      </c>
    </row>
    <row r="1847" spans="1:4">
      <c r="A1847" s="381" t="str">
        <f>IF(C1850=0,"","改良商品テーブル")</f>
        <v/>
      </c>
      <c r="B1847" s="381" t="s">
        <v>1286</v>
      </c>
      <c r="C1847" s="381" t="e">
        <f ca="1">$C$127</f>
        <v>#N/A</v>
      </c>
    </row>
    <row r="1848" spans="1:4">
      <c r="A1848" s="381" t="str">
        <f>IF(C1850=0,"","改良商品テーブル")</f>
        <v/>
      </c>
      <c r="B1848" s="381" t="s">
        <v>1347</v>
      </c>
      <c r="C1848" s="381" t="s">
        <v>1351</v>
      </c>
    </row>
    <row r="1849" spans="1:4">
      <c r="A1849" s="381" t="str">
        <f>IF(C1850=0,"","改良商品テーブル")</f>
        <v/>
      </c>
      <c r="B1849" s="381" t="s">
        <v>1348</v>
      </c>
      <c r="C1849" s="381">
        <f>改良商品入力!F12</f>
        <v>0</v>
      </c>
    </row>
    <row r="1850" spans="1:4">
      <c r="A1850" s="381" t="str">
        <f>IF(C1850=0,"","改良商品テーブル")</f>
        <v/>
      </c>
      <c r="B1850" s="381" t="s">
        <v>1349</v>
      </c>
      <c r="C1850" s="381">
        <f>改良商品入力!E12</f>
        <v>0</v>
      </c>
    </row>
    <row r="1851" spans="1:4">
      <c r="A1851" s="381" t="str">
        <f>IF(C1857=0,"","改良商品テーブル")</f>
        <v/>
      </c>
      <c r="B1851" s="381" t="s">
        <v>1284</v>
      </c>
      <c r="C1851" s="381" t="str">
        <f>申請用入力!$R$12</f>
        <v/>
      </c>
      <c r="D1851" s="381" t="s">
        <v>1186</v>
      </c>
    </row>
    <row r="1852" spans="1:4">
      <c r="A1852" s="381" t="str">
        <f>IF(C1857=0,"","改良商品テーブル")</f>
        <v/>
      </c>
      <c r="B1852" s="381" t="s">
        <v>1285</v>
      </c>
      <c r="C1852" s="381">
        <f>選択!$A$2</f>
        <v>2025</v>
      </c>
    </row>
    <row r="1853" spans="1:4">
      <c r="A1853" s="381" t="str">
        <f>IF(C1857=0,"","改良商品テーブル")</f>
        <v/>
      </c>
      <c r="B1853" s="381" t="s">
        <v>1254</v>
      </c>
      <c r="C1853" s="381" t="str">
        <f>選択!$A$1</f>
        <v>商品改良支援</v>
      </c>
    </row>
    <row r="1854" spans="1:4">
      <c r="A1854" s="381" t="str">
        <f>IF(C1857=0,"","改良商品テーブル")</f>
        <v/>
      </c>
      <c r="B1854" s="381" t="s">
        <v>1286</v>
      </c>
      <c r="C1854" s="381" t="e">
        <f ca="1">$C$127</f>
        <v>#N/A</v>
      </c>
    </row>
    <row r="1855" spans="1:4">
      <c r="A1855" s="381" t="str">
        <f>IF(C1857=0,"","改良商品テーブル")</f>
        <v/>
      </c>
      <c r="B1855" s="381" t="s">
        <v>1347</v>
      </c>
      <c r="C1855" s="381" t="s">
        <v>1351</v>
      </c>
    </row>
    <row r="1856" spans="1:4">
      <c r="A1856" s="381" t="str">
        <f>IF(C1857=0,"","改良商品テーブル")</f>
        <v/>
      </c>
      <c r="B1856" s="381" t="s">
        <v>1348</v>
      </c>
      <c r="C1856" s="381">
        <f>改良商品入力!F13</f>
        <v>0</v>
      </c>
    </row>
    <row r="1857" spans="1:4">
      <c r="A1857" s="381" t="str">
        <f>IF(C1857=0,"","改良商品テーブル")</f>
        <v/>
      </c>
      <c r="B1857" s="381" t="s">
        <v>1349</v>
      </c>
      <c r="C1857" s="381">
        <f>改良商品入力!E13</f>
        <v>0</v>
      </c>
    </row>
    <row r="1858" spans="1:4">
      <c r="A1858" s="381" t="str">
        <f>IF(C1864=0,"","改良商品テーブル")</f>
        <v/>
      </c>
      <c r="B1858" s="381" t="s">
        <v>1284</v>
      </c>
      <c r="C1858" s="381" t="str">
        <f>申請用入力!$R$12</f>
        <v/>
      </c>
      <c r="D1858" s="381" t="s">
        <v>1186</v>
      </c>
    </row>
    <row r="1859" spans="1:4">
      <c r="A1859" s="381" t="str">
        <f>IF(C1864=0,"","改良商品テーブル")</f>
        <v/>
      </c>
      <c r="B1859" s="381" t="s">
        <v>1285</v>
      </c>
      <c r="C1859" s="381">
        <f>選択!$A$2</f>
        <v>2025</v>
      </c>
    </row>
    <row r="1860" spans="1:4">
      <c r="A1860" s="381" t="str">
        <f>IF(C1864=0,"","改良商品テーブル")</f>
        <v/>
      </c>
      <c r="B1860" s="381" t="s">
        <v>1254</v>
      </c>
      <c r="C1860" s="381" t="str">
        <f>選択!$A$1</f>
        <v>商品改良支援</v>
      </c>
    </row>
    <row r="1861" spans="1:4">
      <c r="A1861" s="381" t="str">
        <f>IF(C1864=0,"","改良商品テーブル")</f>
        <v/>
      </c>
      <c r="B1861" s="381" t="s">
        <v>1286</v>
      </c>
      <c r="C1861" s="381" t="e">
        <f ca="1">$C$127</f>
        <v>#N/A</v>
      </c>
    </row>
    <row r="1862" spans="1:4">
      <c r="A1862" s="381" t="str">
        <f>IF(C1864=0,"","改良商品テーブル")</f>
        <v/>
      </c>
      <c r="B1862" s="381" t="s">
        <v>1347</v>
      </c>
      <c r="C1862" s="381" t="s">
        <v>1351</v>
      </c>
    </row>
    <row r="1863" spans="1:4">
      <c r="A1863" s="381" t="str">
        <f>IF(C1864=0,"","改良商品テーブル")</f>
        <v/>
      </c>
      <c r="B1863" s="381" t="s">
        <v>1348</v>
      </c>
      <c r="C1863" s="381">
        <f>改良商品入力!F14</f>
        <v>0</v>
      </c>
    </row>
    <row r="1864" spans="1:4">
      <c r="A1864" s="381" t="str">
        <f>IF(C1864=0,"","改良商品テーブル")</f>
        <v/>
      </c>
      <c r="B1864" s="381" t="s">
        <v>1349</v>
      </c>
      <c r="C1864" s="381">
        <f>改良商品入力!E14</f>
        <v>0</v>
      </c>
    </row>
    <row r="1865" spans="1:4">
      <c r="A1865" s="381" t="str">
        <f>IF(C1871=0,"","改良商品テーブル")</f>
        <v/>
      </c>
      <c r="B1865" s="381" t="s">
        <v>1284</v>
      </c>
      <c r="C1865" s="381" t="str">
        <f>申請用入力!$R$12</f>
        <v/>
      </c>
      <c r="D1865" s="381" t="s">
        <v>1186</v>
      </c>
    </row>
    <row r="1866" spans="1:4">
      <c r="A1866" s="381" t="str">
        <f>IF(C1871=0,"","改良商品テーブル")</f>
        <v/>
      </c>
      <c r="B1866" s="381" t="s">
        <v>1285</v>
      </c>
      <c r="C1866" s="381">
        <f>選択!$A$2</f>
        <v>2025</v>
      </c>
    </row>
    <row r="1867" spans="1:4">
      <c r="A1867" s="381" t="str">
        <f>IF(C1871=0,"","改良商品テーブル")</f>
        <v/>
      </c>
      <c r="B1867" s="381" t="s">
        <v>1254</v>
      </c>
      <c r="C1867" s="381" t="str">
        <f>選択!$A$1</f>
        <v>商品改良支援</v>
      </c>
    </row>
    <row r="1868" spans="1:4">
      <c r="A1868" s="381" t="str">
        <f>IF(C1871=0,"","改良商品テーブル")</f>
        <v/>
      </c>
      <c r="B1868" s="381" t="s">
        <v>1286</v>
      </c>
      <c r="C1868" s="381" t="e">
        <f ca="1">$C$127</f>
        <v>#N/A</v>
      </c>
    </row>
    <row r="1869" spans="1:4">
      <c r="A1869" s="381" t="str">
        <f>IF(C1871=0,"","改良商品テーブル")</f>
        <v/>
      </c>
      <c r="B1869" s="381" t="s">
        <v>1347</v>
      </c>
      <c r="C1869" s="381" t="s">
        <v>1351</v>
      </c>
    </row>
    <row r="1870" spans="1:4">
      <c r="A1870" s="381" t="str">
        <f>IF(C1871=0,"","改良商品テーブル")</f>
        <v/>
      </c>
      <c r="B1870" s="381" t="s">
        <v>1348</v>
      </c>
      <c r="C1870" s="381">
        <f>改良商品入力!F15</f>
        <v>0</v>
      </c>
    </row>
    <row r="1871" spans="1:4">
      <c r="A1871" s="381" t="str">
        <f>IF(C1871=0,"","改良商品テーブル")</f>
        <v/>
      </c>
      <c r="B1871" s="381" t="s">
        <v>1349</v>
      </c>
      <c r="C1871" s="381">
        <f>改良商品入力!E15</f>
        <v>0</v>
      </c>
    </row>
    <row r="1872" spans="1:4">
      <c r="A1872" s="381" t="str">
        <f>IF(C1878=0,"","改良商品テーブル")</f>
        <v/>
      </c>
      <c r="B1872" s="381" t="s">
        <v>1284</v>
      </c>
      <c r="C1872" s="381" t="str">
        <f>申請用入力!$R$12</f>
        <v/>
      </c>
      <c r="D1872" s="381" t="s">
        <v>1186</v>
      </c>
    </row>
    <row r="1873" spans="1:4">
      <c r="A1873" s="381" t="str">
        <f>IF(C1878=0,"","改良商品テーブル")</f>
        <v/>
      </c>
      <c r="B1873" s="381" t="s">
        <v>1285</v>
      </c>
      <c r="C1873" s="381">
        <f>選択!$A$2</f>
        <v>2025</v>
      </c>
    </row>
    <row r="1874" spans="1:4">
      <c r="A1874" s="381" t="str">
        <f>IF(C1878=0,"","改良商品テーブル")</f>
        <v/>
      </c>
      <c r="B1874" s="381" t="s">
        <v>1254</v>
      </c>
      <c r="C1874" s="381" t="str">
        <f>選択!$A$1</f>
        <v>商品改良支援</v>
      </c>
    </row>
    <row r="1875" spans="1:4">
      <c r="A1875" s="381" t="str">
        <f>IF(C1878=0,"","改良商品テーブル")</f>
        <v/>
      </c>
      <c r="B1875" s="381" t="s">
        <v>1286</v>
      </c>
      <c r="C1875" s="381" t="e">
        <f ca="1">$C$127</f>
        <v>#N/A</v>
      </c>
    </row>
    <row r="1876" spans="1:4">
      <c r="A1876" s="381" t="str">
        <f>IF(C1878=0,"","改良商品テーブル")</f>
        <v/>
      </c>
      <c r="B1876" s="381" t="s">
        <v>1347</v>
      </c>
      <c r="C1876" s="381" t="s">
        <v>1351</v>
      </c>
    </row>
    <row r="1877" spans="1:4">
      <c r="A1877" s="381" t="str">
        <f>IF(C1878=0,"","改良商品テーブル")</f>
        <v/>
      </c>
      <c r="B1877" s="381" t="s">
        <v>1348</v>
      </c>
      <c r="C1877" s="381">
        <f>改良商品入力!F16</f>
        <v>0</v>
      </c>
    </row>
    <row r="1878" spans="1:4">
      <c r="A1878" s="381" t="str">
        <f>IF(C1878=0,"","改良商品テーブル")</f>
        <v/>
      </c>
      <c r="B1878" s="381" t="s">
        <v>1349</v>
      </c>
      <c r="C1878" s="381">
        <f>改良商品入力!E16</f>
        <v>0</v>
      </c>
    </row>
    <row r="1879" spans="1:4">
      <c r="A1879" s="381" t="str">
        <f>IF(C1885=0,"","改良商品テーブル")</f>
        <v/>
      </c>
      <c r="B1879" s="381" t="s">
        <v>1284</v>
      </c>
      <c r="C1879" s="381" t="str">
        <f>申請用入力!$R$12</f>
        <v/>
      </c>
      <c r="D1879" s="381" t="s">
        <v>1186</v>
      </c>
    </row>
    <row r="1880" spans="1:4">
      <c r="A1880" s="381" t="str">
        <f>IF(C1885=0,"","改良商品テーブル")</f>
        <v/>
      </c>
      <c r="B1880" s="381" t="s">
        <v>1285</v>
      </c>
      <c r="C1880" s="381">
        <f>選択!$A$2</f>
        <v>2025</v>
      </c>
    </row>
    <row r="1881" spans="1:4">
      <c r="A1881" s="381" t="str">
        <f>IF(C1885=0,"","改良商品テーブル")</f>
        <v/>
      </c>
      <c r="B1881" s="381" t="s">
        <v>1254</v>
      </c>
      <c r="C1881" s="381" t="str">
        <f>選択!$A$1</f>
        <v>商品改良支援</v>
      </c>
    </row>
    <row r="1882" spans="1:4">
      <c r="A1882" s="381" t="str">
        <f>IF(C1885=0,"","改良商品テーブル")</f>
        <v/>
      </c>
      <c r="B1882" s="381" t="s">
        <v>1286</v>
      </c>
      <c r="C1882" s="381" t="e">
        <f ca="1">$C$127</f>
        <v>#N/A</v>
      </c>
    </row>
    <row r="1883" spans="1:4">
      <c r="A1883" s="381" t="str">
        <f>IF(C1885=0,"","改良商品テーブル")</f>
        <v/>
      </c>
      <c r="B1883" s="381" t="s">
        <v>1347</v>
      </c>
      <c r="C1883" s="381" t="s">
        <v>1351</v>
      </c>
    </row>
    <row r="1884" spans="1:4">
      <c r="A1884" s="381" t="str">
        <f>IF(C1885=0,"","改良商品テーブル")</f>
        <v/>
      </c>
      <c r="B1884" s="381" t="s">
        <v>1348</v>
      </c>
      <c r="C1884" s="381">
        <f>改良商品入力!F17</f>
        <v>0</v>
      </c>
    </row>
    <row r="1885" spans="1:4">
      <c r="A1885" s="381" t="str">
        <f>IF(C1885=0,"","改良商品テーブル")</f>
        <v/>
      </c>
      <c r="B1885" s="381" t="s">
        <v>1349</v>
      </c>
      <c r="C1885" s="381">
        <f>改良商品入力!E17</f>
        <v>0</v>
      </c>
    </row>
    <row r="1886" spans="1:4">
      <c r="A1886" s="381" t="str">
        <f>IF(C1892=0,"","改良商品テーブル")</f>
        <v/>
      </c>
      <c r="B1886" s="381" t="s">
        <v>1284</v>
      </c>
      <c r="C1886" s="381" t="str">
        <f>申請用入力!$R$12</f>
        <v/>
      </c>
      <c r="D1886" s="381" t="s">
        <v>1186</v>
      </c>
    </row>
    <row r="1887" spans="1:4">
      <c r="A1887" s="381" t="str">
        <f>IF(C1892=0,"","改良商品テーブル")</f>
        <v/>
      </c>
      <c r="B1887" s="381" t="s">
        <v>1285</v>
      </c>
      <c r="C1887" s="381">
        <f>選択!$A$2</f>
        <v>2025</v>
      </c>
    </row>
    <row r="1888" spans="1:4">
      <c r="A1888" s="381" t="str">
        <f>IF(C1892=0,"","改良商品テーブル")</f>
        <v/>
      </c>
      <c r="B1888" s="381" t="s">
        <v>1254</v>
      </c>
      <c r="C1888" s="381" t="str">
        <f>選択!$A$1</f>
        <v>商品改良支援</v>
      </c>
    </row>
    <row r="1889" spans="1:4">
      <c r="A1889" s="381" t="str">
        <f>IF(C1892=0,"","改良商品テーブル")</f>
        <v/>
      </c>
      <c r="B1889" s="381" t="s">
        <v>1286</v>
      </c>
      <c r="C1889" s="381" t="e">
        <f ca="1">$C$127</f>
        <v>#N/A</v>
      </c>
    </row>
    <row r="1890" spans="1:4">
      <c r="A1890" s="381" t="str">
        <f>IF(C1892=0,"","改良商品テーブル")</f>
        <v/>
      </c>
      <c r="B1890" s="381" t="s">
        <v>1347</v>
      </c>
      <c r="C1890" s="381" t="s">
        <v>1351</v>
      </c>
    </row>
    <row r="1891" spans="1:4">
      <c r="A1891" s="381" t="str">
        <f>IF(C1892=0,"","改良商品テーブル")</f>
        <v/>
      </c>
      <c r="B1891" s="381" t="s">
        <v>1348</v>
      </c>
      <c r="C1891" s="381">
        <f>改良商品入力!F18</f>
        <v>0</v>
      </c>
    </row>
    <row r="1892" spans="1:4">
      <c r="A1892" s="381" t="str">
        <f>IF(C1892=0,"","改良商品テーブル")</f>
        <v/>
      </c>
      <c r="B1892" s="381" t="s">
        <v>1349</v>
      </c>
      <c r="C1892" s="381">
        <f>改良商品入力!E18</f>
        <v>0</v>
      </c>
    </row>
    <row r="1893" spans="1:4">
      <c r="A1893" s="381" t="str">
        <f>IF(C1899=0,"","改良商品テーブル")</f>
        <v/>
      </c>
      <c r="B1893" s="381" t="s">
        <v>1284</v>
      </c>
      <c r="C1893" s="381" t="str">
        <f>申請用入力!$R$12</f>
        <v/>
      </c>
      <c r="D1893" s="381" t="s">
        <v>1186</v>
      </c>
    </row>
    <row r="1894" spans="1:4">
      <c r="A1894" s="381" t="str">
        <f>IF(C1899=0,"","改良商品テーブル")</f>
        <v/>
      </c>
      <c r="B1894" s="381" t="s">
        <v>1285</v>
      </c>
      <c r="C1894" s="381">
        <f>選択!$A$2</f>
        <v>2025</v>
      </c>
    </row>
    <row r="1895" spans="1:4">
      <c r="A1895" s="381" t="str">
        <f>IF(C1899=0,"","改良商品テーブル")</f>
        <v/>
      </c>
      <c r="B1895" s="381" t="s">
        <v>1254</v>
      </c>
      <c r="C1895" s="381" t="str">
        <f>選択!$A$1</f>
        <v>商品改良支援</v>
      </c>
    </row>
    <row r="1896" spans="1:4">
      <c r="A1896" s="381" t="str">
        <f>IF(C1899=0,"","改良商品テーブル")</f>
        <v/>
      </c>
      <c r="B1896" s="381" t="s">
        <v>1286</v>
      </c>
      <c r="C1896" s="381" t="e">
        <f ca="1">$C$127</f>
        <v>#N/A</v>
      </c>
    </row>
    <row r="1897" spans="1:4">
      <c r="A1897" s="381" t="str">
        <f>IF(C1899=0,"","改良商品テーブル")</f>
        <v/>
      </c>
      <c r="B1897" s="381" t="s">
        <v>1347</v>
      </c>
      <c r="C1897" s="381" t="s">
        <v>1351</v>
      </c>
    </row>
    <row r="1898" spans="1:4">
      <c r="A1898" s="381" t="str">
        <f>IF(C1899=0,"","改良商品テーブル")</f>
        <v/>
      </c>
      <c r="B1898" s="381" t="s">
        <v>1348</v>
      </c>
      <c r="C1898" s="381">
        <f>改良商品入力!F19</f>
        <v>0</v>
      </c>
    </row>
    <row r="1899" spans="1:4">
      <c r="A1899" s="381" t="str">
        <f>IF(C1899=0,"","改良商品テーブル")</f>
        <v/>
      </c>
      <c r="B1899" s="381" t="s">
        <v>1349</v>
      </c>
      <c r="C1899" s="381">
        <f>改良商品入力!E19</f>
        <v>0</v>
      </c>
    </row>
    <row r="1900" spans="1:4">
      <c r="A1900" s="381" t="str">
        <f>IF(C1906=0,"","改良商品テーブル")</f>
        <v/>
      </c>
      <c r="B1900" s="381" t="s">
        <v>1284</v>
      </c>
      <c r="C1900" s="381" t="str">
        <f>申請用入力!$R$12</f>
        <v/>
      </c>
      <c r="D1900" s="381" t="s">
        <v>1186</v>
      </c>
    </row>
    <row r="1901" spans="1:4">
      <c r="A1901" s="381" t="str">
        <f>IF(C1906=0,"","改良商品テーブル")</f>
        <v/>
      </c>
      <c r="B1901" s="381" t="s">
        <v>1285</v>
      </c>
      <c r="C1901" s="381">
        <f>選択!$A$2</f>
        <v>2025</v>
      </c>
    </row>
    <row r="1902" spans="1:4">
      <c r="A1902" s="381" t="str">
        <f>IF(C1906=0,"","改良商品テーブル")</f>
        <v/>
      </c>
      <c r="B1902" s="381" t="s">
        <v>1254</v>
      </c>
      <c r="C1902" s="381" t="str">
        <f>選択!$A$1</f>
        <v>商品改良支援</v>
      </c>
    </row>
    <row r="1903" spans="1:4">
      <c r="A1903" s="381" t="str">
        <f>IF(C1906=0,"","改良商品テーブル")</f>
        <v/>
      </c>
      <c r="B1903" s="381" t="s">
        <v>1286</v>
      </c>
      <c r="C1903" s="381" t="e">
        <f ca="1">$C$127</f>
        <v>#N/A</v>
      </c>
    </row>
    <row r="1904" spans="1:4">
      <c r="A1904" s="381" t="str">
        <f>IF(C1906=0,"","改良商品テーブル")</f>
        <v/>
      </c>
      <c r="B1904" s="381" t="s">
        <v>1347</v>
      </c>
      <c r="C1904" s="381" t="s">
        <v>1351</v>
      </c>
    </row>
    <row r="1905" spans="1:4">
      <c r="A1905" s="381" t="str">
        <f>IF(C1906=0,"","改良商品テーブル")</f>
        <v/>
      </c>
      <c r="B1905" s="381" t="s">
        <v>1348</v>
      </c>
      <c r="C1905" s="381">
        <f>改良商品入力!F20</f>
        <v>0</v>
      </c>
    </row>
    <row r="1906" spans="1:4">
      <c r="A1906" s="381" t="str">
        <f>IF(C1906=0,"","改良商品テーブル")</f>
        <v/>
      </c>
      <c r="B1906" s="381" t="s">
        <v>1349</v>
      </c>
      <c r="C1906" s="381">
        <f>改良商品入力!E20</f>
        <v>0</v>
      </c>
    </row>
    <row r="1907" spans="1:4">
      <c r="A1907" s="381" t="str">
        <f>IF(C1913=0,"","改良商品テーブル")</f>
        <v/>
      </c>
      <c r="B1907" s="381" t="s">
        <v>1284</v>
      </c>
      <c r="C1907" s="381" t="str">
        <f>申請用入力!$R$12</f>
        <v/>
      </c>
      <c r="D1907" s="381" t="s">
        <v>1186</v>
      </c>
    </row>
    <row r="1908" spans="1:4">
      <c r="A1908" s="381" t="str">
        <f>IF(C1913=0,"","改良商品テーブル")</f>
        <v/>
      </c>
      <c r="B1908" s="381" t="s">
        <v>1285</v>
      </c>
      <c r="C1908" s="381">
        <f>選択!$A$2</f>
        <v>2025</v>
      </c>
    </row>
    <row r="1909" spans="1:4">
      <c r="A1909" s="381" t="str">
        <f>IF(C1913=0,"","改良商品テーブル")</f>
        <v/>
      </c>
      <c r="B1909" s="381" t="s">
        <v>1254</v>
      </c>
      <c r="C1909" s="381" t="str">
        <f>選択!$A$1</f>
        <v>商品改良支援</v>
      </c>
    </row>
    <row r="1910" spans="1:4">
      <c r="A1910" s="381" t="str">
        <f>IF(C1913=0,"","改良商品テーブル")</f>
        <v/>
      </c>
      <c r="B1910" s="381" t="s">
        <v>1286</v>
      </c>
      <c r="C1910" s="381" t="e">
        <f ca="1">$C$127</f>
        <v>#N/A</v>
      </c>
    </row>
    <row r="1911" spans="1:4">
      <c r="A1911" s="381" t="str">
        <f>IF(C1913=0,"","改良商品テーブル")</f>
        <v/>
      </c>
      <c r="B1911" s="381" t="s">
        <v>1347</v>
      </c>
      <c r="C1911" s="381" t="s">
        <v>1351</v>
      </c>
    </row>
    <row r="1912" spans="1:4">
      <c r="A1912" s="381" t="str">
        <f>IF(C1913=0,"","改良商品テーブル")</f>
        <v/>
      </c>
      <c r="B1912" s="381" t="s">
        <v>1348</v>
      </c>
      <c r="C1912" s="381">
        <f>改良商品入力!F21</f>
        <v>0</v>
      </c>
    </row>
    <row r="1913" spans="1:4">
      <c r="A1913" s="381" t="str">
        <f>IF(C1913=0,"","改良商品テーブル")</f>
        <v/>
      </c>
      <c r="B1913" s="381" t="s">
        <v>1349</v>
      </c>
      <c r="C1913" s="381">
        <f>改良商品入力!E21</f>
        <v>0</v>
      </c>
    </row>
    <row r="1914" spans="1:4">
      <c r="A1914" s="381" t="str">
        <f>IF(C1920=0,"","改良商品テーブル")</f>
        <v/>
      </c>
      <c r="B1914" s="381" t="s">
        <v>1284</v>
      </c>
      <c r="C1914" s="381" t="str">
        <f>申請用入力!$R$12</f>
        <v/>
      </c>
      <c r="D1914" s="381" t="s">
        <v>1186</v>
      </c>
    </row>
    <row r="1915" spans="1:4">
      <c r="A1915" s="381" t="str">
        <f>IF(C1920=0,"","改良商品テーブル")</f>
        <v/>
      </c>
      <c r="B1915" s="381" t="s">
        <v>1285</v>
      </c>
      <c r="C1915" s="381">
        <f>選択!$A$2</f>
        <v>2025</v>
      </c>
    </row>
    <row r="1916" spans="1:4">
      <c r="A1916" s="381" t="str">
        <f>IF(C1920=0,"","改良商品テーブル")</f>
        <v/>
      </c>
      <c r="B1916" s="381" t="s">
        <v>1254</v>
      </c>
      <c r="C1916" s="381" t="str">
        <f>選択!$A$1</f>
        <v>商品改良支援</v>
      </c>
    </row>
    <row r="1917" spans="1:4">
      <c r="A1917" s="381" t="str">
        <f>IF(C1920=0,"","改良商品テーブル")</f>
        <v/>
      </c>
      <c r="B1917" s="381" t="s">
        <v>1286</v>
      </c>
      <c r="C1917" s="381" t="e">
        <f ca="1">$C$127</f>
        <v>#N/A</v>
      </c>
    </row>
    <row r="1918" spans="1:4">
      <c r="A1918" s="381" t="str">
        <f>IF(C1920=0,"","改良商品テーブル")</f>
        <v/>
      </c>
      <c r="B1918" s="381" t="s">
        <v>1347</v>
      </c>
      <c r="C1918" s="381" t="s">
        <v>1351</v>
      </c>
    </row>
    <row r="1919" spans="1:4">
      <c r="A1919" s="381" t="str">
        <f>IF(C1920=0,"","改良商品テーブル")</f>
        <v/>
      </c>
      <c r="B1919" s="381" t="s">
        <v>1348</v>
      </c>
      <c r="C1919" s="381">
        <f>改良商品入力!F22</f>
        <v>0</v>
      </c>
    </row>
    <row r="1920" spans="1:4">
      <c r="A1920" s="381" t="str">
        <f>IF(C1920=0,"","改良商品テーブル")</f>
        <v/>
      </c>
      <c r="B1920" s="381" t="s">
        <v>1349</v>
      </c>
      <c r="C1920" s="381">
        <f>改良商品入力!E22</f>
        <v>0</v>
      </c>
    </row>
    <row r="1921" spans="1:4">
      <c r="A1921" s="381" t="str">
        <f>IF(C1927=0,"","改良商品テーブル")</f>
        <v/>
      </c>
      <c r="B1921" s="381" t="s">
        <v>1284</v>
      </c>
      <c r="C1921" s="381" t="str">
        <f>申請用入力!$R$12</f>
        <v/>
      </c>
      <c r="D1921" s="381" t="s">
        <v>1186</v>
      </c>
    </row>
    <row r="1922" spans="1:4">
      <c r="A1922" s="381" t="str">
        <f>IF(C1927=0,"","改良商品テーブル")</f>
        <v/>
      </c>
      <c r="B1922" s="381" t="s">
        <v>1285</v>
      </c>
      <c r="C1922" s="381">
        <f>選択!$A$2</f>
        <v>2025</v>
      </c>
    </row>
    <row r="1923" spans="1:4">
      <c r="A1923" s="381" t="str">
        <f>IF(C1927=0,"","改良商品テーブル")</f>
        <v/>
      </c>
      <c r="B1923" s="381" t="s">
        <v>1254</v>
      </c>
      <c r="C1923" s="381" t="str">
        <f>選択!$A$1</f>
        <v>商品改良支援</v>
      </c>
    </row>
    <row r="1924" spans="1:4">
      <c r="A1924" s="381" t="str">
        <f>IF(C1927=0,"","改良商品テーブル")</f>
        <v/>
      </c>
      <c r="B1924" s="381" t="s">
        <v>1286</v>
      </c>
      <c r="C1924" s="381" t="e">
        <f ca="1">$C$127</f>
        <v>#N/A</v>
      </c>
    </row>
    <row r="1925" spans="1:4">
      <c r="A1925" s="381" t="str">
        <f>IF(C1927=0,"","改良商品テーブル")</f>
        <v/>
      </c>
      <c r="B1925" s="381" t="s">
        <v>1347</v>
      </c>
      <c r="C1925" s="381" t="s">
        <v>1351</v>
      </c>
    </row>
    <row r="1926" spans="1:4">
      <c r="A1926" s="381" t="str">
        <f>IF(C1927=0,"","改良商品テーブル")</f>
        <v/>
      </c>
      <c r="B1926" s="381" t="s">
        <v>1348</v>
      </c>
      <c r="C1926" s="381">
        <f>改良商品入力!F23</f>
        <v>0</v>
      </c>
    </row>
    <row r="1927" spans="1:4">
      <c r="A1927" s="381" t="str">
        <f>IF(C1927=0,"","改良商品テーブル")</f>
        <v/>
      </c>
      <c r="B1927" s="381" t="s">
        <v>1349</v>
      </c>
      <c r="C1927" s="381">
        <f>改良商品入力!E23</f>
        <v>0</v>
      </c>
    </row>
    <row r="1928" spans="1:4">
      <c r="A1928" s="381" t="str">
        <f>IF(C1934=0,"","改良商品テーブル")</f>
        <v/>
      </c>
      <c r="B1928" s="381" t="s">
        <v>1284</v>
      </c>
      <c r="C1928" s="381" t="str">
        <f>申請用入力!$R$12</f>
        <v/>
      </c>
      <c r="D1928" s="381" t="s">
        <v>1186</v>
      </c>
    </row>
    <row r="1929" spans="1:4">
      <c r="A1929" s="381" t="str">
        <f>IF(C1934=0,"","改良商品テーブル")</f>
        <v/>
      </c>
      <c r="B1929" s="381" t="s">
        <v>1285</v>
      </c>
      <c r="C1929" s="381">
        <f>選択!$A$2</f>
        <v>2025</v>
      </c>
    </row>
    <row r="1930" spans="1:4">
      <c r="A1930" s="381" t="str">
        <f>IF(C1934=0,"","改良商品テーブル")</f>
        <v/>
      </c>
      <c r="B1930" s="381" t="s">
        <v>1254</v>
      </c>
      <c r="C1930" s="381" t="str">
        <f>選択!$A$1</f>
        <v>商品改良支援</v>
      </c>
    </row>
    <row r="1931" spans="1:4">
      <c r="A1931" s="381" t="str">
        <f>IF(C1934=0,"","改良商品テーブル")</f>
        <v/>
      </c>
      <c r="B1931" s="381" t="s">
        <v>1286</v>
      </c>
      <c r="C1931" s="381" t="e">
        <f ca="1">$C$127</f>
        <v>#N/A</v>
      </c>
    </row>
    <row r="1932" spans="1:4">
      <c r="A1932" s="381" t="str">
        <f>IF(C1934=0,"","改良商品テーブル")</f>
        <v/>
      </c>
      <c r="B1932" s="381" t="s">
        <v>1347</v>
      </c>
      <c r="C1932" s="381" t="s">
        <v>1351</v>
      </c>
    </row>
    <row r="1933" spans="1:4">
      <c r="A1933" s="381" t="str">
        <f>IF(C1934=0,"","改良商品テーブル")</f>
        <v/>
      </c>
      <c r="B1933" s="381" t="s">
        <v>1348</v>
      </c>
      <c r="C1933" s="381">
        <f>改良商品入力!F24</f>
        <v>0</v>
      </c>
    </row>
    <row r="1934" spans="1:4">
      <c r="A1934" s="381" t="str">
        <f>IF(C1934=0,"","改良商品テーブル")</f>
        <v/>
      </c>
      <c r="B1934" s="381" t="s">
        <v>1349</v>
      </c>
      <c r="C1934" s="381">
        <f>改良商品入力!E24</f>
        <v>0</v>
      </c>
    </row>
    <row r="1935" spans="1:4">
      <c r="A1935" s="381" t="str">
        <f>IF(C1941=0,"","改良商品テーブル")</f>
        <v/>
      </c>
      <c r="B1935" s="381" t="s">
        <v>1284</v>
      </c>
      <c r="C1935" s="381" t="str">
        <f>申請用入力!$R$12</f>
        <v/>
      </c>
      <c r="D1935" s="381" t="s">
        <v>1186</v>
      </c>
    </row>
    <row r="1936" spans="1:4">
      <c r="A1936" s="381" t="str">
        <f>IF(C1941=0,"","改良商品テーブル")</f>
        <v/>
      </c>
      <c r="B1936" s="381" t="s">
        <v>1285</v>
      </c>
      <c r="C1936" s="381">
        <f>選択!$A$2</f>
        <v>2025</v>
      </c>
    </row>
    <row r="1937" spans="1:4">
      <c r="A1937" s="381" t="str">
        <f>IF(C1941=0,"","改良商品テーブル")</f>
        <v/>
      </c>
      <c r="B1937" s="381" t="s">
        <v>1254</v>
      </c>
      <c r="C1937" s="381" t="str">
        <f>選択!$A$1</f>
        <v>商品改良支援</v>
      </c>
    </row>
    <row r="1938" spans="1:4">
      <c r="A1938" s="381" t="str">
        <f>IF(C1941=0,"","改良商品テーブル")</f>
        <v/>
      </c>
      <c r="B1938" s="381" t="s">
        <v>1286</v>
      </c>
      <c r="C1938" s="381" t="e">
        <f ca="1">$C$127</f>
        <v>#N/A</v>
      </c>
    </row>
    <row r="1939" spans="1:4">
      <c r="A1939" s="381" t="str">
        <f>IF(C1941=0,"","改良商品テーブル")</f>
        <v/>
      </c>
      <c r="B1939" s="381" t="s">
        <v>1347</v>
      </c>
      <c r="C1939" s="381" t="s">
        <v>1351</v>
      </c>
    </row>
    <row r="1940" spans="1:4">
      <c r="A1940" s="381" t="str">
        <f>IF(C1941=0,"","改良商品テーブル")</f>
        <v/>
      </c>
      <c r="B1940" s="381" t="s">
        <v>1348</v>
      </c>
      <c r="C1940" s="381">
        <f>改良商品入力!F25</f>
        <v>0</v>
      </c>
    </row>
    <row r="1941" spans="1:4">
      <c r="A1941" s="381" t="str">
        <f>IF(C1941=0,"","改良商品テーブル")</f>
        <v/>
      </c>
      <c r="B1941" s="381" t="s">
        <v>1349</v>
      </c>
      <c r="C1941" s="381">
        <f>改良商品入力!E25</f>
        <v>0</v>
      </c>
    </row>
    <row r="1942" spans="1:4">
      <c r="A1942" s="381" t="str">
        <f>IF(C1948=0,"","改良商品テーブル")</f>
        <v/>
      </c>
      <c r="B1942" s="381" t="s">
        <v>1284</v>
      </c>
      <c r="C1942" s="381" t="str">
        <f>申請用入力!$R$12</f>
        <v/>
      </c>
      <c r="D1942" s="381" t="s">
        <v>1186</v>
      </c>
    </row>
    <row r="1943" spans="1:4">
      <c r="A1943" s="381" t="str">
        <f>IF(C1948=0,"","改良商品テーブル")</f>
        <v/>
      </c>
      <c r="B1943" s="381" t="s">
        <v>1285</v>
      </c>
      <c r="C1943" s="381">
        <f>選択!$A$2</f>
        <v>2025</v>
      </c>
    </row>
    <row r="1944" spans="1:4">
      <c r="A1944" s="381" t="str">
        <f>IF(C1948=0,"","改良商品テーブル")</f>
        <v/>
      </c>
      <c r="B1944" s="381" t="s">
        <v>1254</v>
      </c>
      <c r="C1944" s="381" t="str">
        <f>選択!$A$1</f>
        <v>商品改良支援</v>
      </c>
    </row>
    <row r="1945" spans="1:4">
      <c r="A1945" s="381" t="str">
        <f>IF(C1948=0,"","改良商品テーブル")</f>
        <v/>
      </c>
      <c r="B1945" s="381" t="s">
        <v>1286</v>
      </c>
      <c r="C1945" s="381" t="e">
        <f ca="1">$C$127</f>
        <v>#N/A</v>
      </c>
    </row>
    <row r="1946" spans="1:4">
      <c r="A1946" s="381" t="str">
        <f>IF(C1948=0,"","改良商品テーブル")</f>
        <v/>
      </c>
      <c r="B1946" s="381" t="s">
        <v>1347</v>
      </c>
      <c r="C1946" s="381" t="s">
        <v>1351</v>
      </c>
    </row>
    <row r="1947" spans="1:4">
      <c r="A1947" s="381" t="str">
        <f>IF(C1948=0,"","改良商品テーブル")</f>
        <v/>
      </c>
      <c r="B1947" s="381" t="s">
        <v>1348</v>
      </c>
      <c r="C1947" s="381">
        <f>改良商品入力!F26</f>
        <v>0</v>
      </c>
    </row>
    <row r="1948" spans="1:4">
      <c r="A1948" s="381" t="str">
        <f>IF(C1948=0,"","改良商品テーブル")</f>
        <v/>
      </c>
      <c r="B1948" s="381" t="s">
        <v>1349</v>
      </c>
      <c r="C1948" s="381">
        <f>改良商品入力!E26</f>
        <v>0</v>
      </c>
    </row>
    <row r="1949" spans="1:4">
      <c r="A1949" s="381" t="str">
        <f>IF(C1955=0,"","改良商品テーブル")</f>
        <v/>
      </c>
      <c r="B1949" s="381" t="s">
        <v>1284</v>
      </c>
      <c r="C1949" s="381" t="str">
        <f>申請用入力!$R$12</f>
        <v/>
      </c>
      <c r="D1949" s="381" t="s">
        <v>1186</v>
      </c>
    </row>
    <row r="1950" spans="1:4">
      <c r="A1950" s="381" t="str">
        <f>IF(C1955=0,"","改良商品テーブル")</f>
        <v/>
      </c>
      <c r="B1950" s="381" t="s">
        <v>1285</v>
      </c>
      <c r="C1950" s="381">
        <f>選択!$A$2</f>
        <v>2025</v>
      </c>
    </row>
    <row r="1951" spans="1:4">
      <c r="A1951" s="381" t="str">
        <f>IF(C1955=0,"","改良商品テーブル")</f>
        <v/>
      </c>
      <c r="B1951" s="381" t="s">
        <v>1254</v>
      </c>
      <c r="C1951" s="381" t="str">
        <f>選択!$A$1</f>
        <v>商品改良支援</v>
      </c>
    </row>
    <row r="1952" spans="1:4">
      <c r="A1952" s="381" t="str">
        <f>IF(C1955=0,"","改良商品テーブル")</f>
        <v/>
      </c>
      <c r="B1952" s="381" t="s">
        <v>1286</v>
      </c>
      <c r="C1952" s="381" t="e">
        <f ca="1">$C$127</f>
        <v>#N/A</v>
      </c>
    </row>
    <row r="1953" spans="1:4">
      <c r="A1953" s="381" t="str">
        <f>IF(C1955=0,"","改良商品テーブル")</f>
        <v/>
      </c>
      <c r="B1953" s="381" t="s">
        <v>1347</v>
      </c>
      <c r="C1953" s="381" t="s">
        <v>1351</v>
      </c>
    </row>
    <row r="1954" spans="1:4">
      <c r="A1954" s="381" t="str">
        <f>IF(C1955=0,"","改良商品テーブル")</f>
        <v/>
      </c>
      <c r="B1954" s="381" t="s">
        <v>1348</v>
      </c>
      <c r="C1954" s="381">
        <f>改良商品入力!F27</f>
        <v>0</v>
      </c>
    </row>
    <row r="1955" spans="1:4">
      <c r="A1955" s="381" t="str">
        <f>IF(C1955=0,"","改良商品テーブル")</f>
        <v/>
      </c>
      <c r="B1955" s="381" t="s">
        <v>1349</v>
      </c>
      <c r="C1955" s="381">
        <f>改良商品入力!E27</f>
        <v>0</v>
      </c>
    </row>
    <row r="1956" spans="1:4">
      <c r="A1956" s="381" t="str">
        <f>IF(C1962=0,"","改良商品テーブル")</f>
        <v/>
      </c>
      <c r="B1956" s="381" t="s">
        <v>1284</v>
      </c>
      <c r="C1956" s="381" t="str">
        <f>申請用入力!$R$12</f>
        <v/>
      </c>
      <c r="D1956" s="381" t="s">
        <v>1186</v>
      </c>
    </row>
    <row r="1957" spans="1:4">
      <c r="A1957" s="381" t="str">
        <f>IF(C1962=0,"","改良商品テーブル")</f>
        <v/>
      </c>
      <c r="B1957" s="381" t="s">
        <v>1285</v>
      </c>
      <c r="C1957" s="381">
        <f>選択!$A$2</f>
        <v>2025</v>
      </c>
    </row>
    <row r="1958" spans="1:4">
      <c r="A1958" s="381" t="str">
        <f>IF(C1962=0,"","改良商品テーブル")</f>
        <v/>
      </c>
      <c r="B1958" s="381" t="s">
        <v>1254</v>
      </c>
      <c r="C1958" s="381" t="str">
        <f>選択!$A$1</f>
        <v>商品改良支援</v>
      </c>
    </row>
    <row r="1959" spans="1:4">
      <c r="A1959" s="381" t="str">
        <f>IF(C1962=0,"","改良商品テーブル")</f>
        <v/>
      </c>
      <c r="B1959" s="381" t="s">
        <v>1286</v>
      </c>
      <c r="C1959" s="381" t="e">
        <f ca="1">$C$127</f>
        <v>#N/A</v>
      </c>
    </row>
    <row r="1960" spans="1:4">
      <c r="A1960" s="381" t="str">
        <f>IF(C1962=0,"","改良商品テーブル")</f>
        <v/>
      </c>
      <c r="B1960" s="381" t="s">
        <v>1347</v>
      </c>
      <c r="C1960" s="381" t="s">
        <v>1351</v>
      </c>
    </row>
    <row r="1961" spans="1:4">
      <c r="A1961" s="381" t="str">
        <f>IF(C1962=0,"","改良商品テーブル")</f>
        <v/>
      </c>
      <c r="B1961" s="381" t="s">
        <v>1348</v>
      </c>
      <c r="C1961" s="381">
        <f>改良商品入力!F28</f>
        <v>0</v>
      </c>
    </row>
    <row r="1962" spans="1:4">
      <c r="A1962" s="381" t="str">
        <f>IF(C1962=0,"","改良商品テーブル")</f>
        <v/>
      </c>
      <c r="B1962" s="381" t="s">
        <v>1349</v>
      </c>
      <c r="C1962" s="381">
        <f>改良商品入力!E28</f>
        <v>0</v>
      </c>
    </row>
    <row r="1963" spans="1:4">
      <c r="A1963" s="381" t="str">
        <f>IF(C1969=0,"","改良商品テーブル")</f>
        <v/>
      </c>
      <c r="B1963" s="381" t="s">
        <v>1284</v>
      </c>
      <c r="C1963" s="381" t="str">
        <f>申請用入力!$R$12</f>
        <v/>
      </c>
      <c r="D1963" s="381" t="s">
        <v>1186</v>
      </c>
    </row>
    <row r="1964" spans="1:4">
      <c r="A1964" s="381" t="str">
        <f>IF(C1969=0,"","改良商品テーブル")</f>
        <v/>
      </c>
      <c r="B1964" s="381" t="s">
        <v>1285</v>
      </c>
      <c r="C1964" s="381">
        <f>選択!$A$2</f>
        <v>2025</v>
      </c>
    </row>
    <row r="1965" spans="1:4">
      <c r="A1965" s="381" t="str">
        <f>IF(C1969=0,"","改良商品テーブル")</f>
        <v/>
      </c>
      <c r="B1965" s="381" t="s">
        <v>1254</v>
      </c>
      <c r="C1965" s="381" t="str">
        <f>選択!$A$1</f>
        <v>商品改良支援</v>
      </c>
    </row>
    <row r="1966" spans="1:4">
      <c r="A1966" s="381" t="str">
        <f>IF(C1969=0,"","改良商品テーブル")</f>
        <v/>
      </c>
      <c r="B1966" s="381" t="s">
        <v>1286</v>
      </c>
      <c r="C1966" s="381" t="e">
        <f ca="1">$C$127</f>
        <v>#N/A</v>
      </c>
    </row>
    <row r="1967" spans="1:4">
      <c r="A1967" s="381" t="str">
        <f>IF(C1969=0,"","改良商品テーブル")</f>
        <v/>
      </c>
      <c r="B1967" s="381" t="s">
        <v>1347</v>
      </c>
      <c r="C1967" s="381" t="s">
        <v>1351</v>
      </c>
    </row>
    <row r="1968" spans="1:4">
      <c r="A1968" s="381" t="str">
        <f>IF(C1969=0,"","改良商品テーブル")</f>
        <v/>
      </c>
      <c r="B1968" s="381" t="s">
        <v>1348</v>
      </c>
      <c r="C1968" s="381">
        <f>改良商品入力!F29</f>
        <v>0</v>
      </c>
    </row>
    <row r="1969" spans="1:4">
      <c r="A1969" s="381" t="str">
        <f>IF(C1969=0,"","改良商品テーブル")</f>
        <v/>
      </c>
      <c r="B1969" s="381" t="s">
        <v>1349</v>
      </c>
      <c r="C1969" s="381">
        <f>改良商品入力!E29</f>
        <v>0</v>
      </c>
    </row>
    <row r="1970" spans="1:4">
      <c r="A1970" s="381" t="str">
        <f>IF(C1976=0,"","改良商品テーブル")</f>
        <v/>
      </c>
      <c r="B1970" s="381" t="s">
        <v>1284</v>
      </c>
      <c r="C1970" s="381" t="str">
        <f>申請用入力!$R$12</f>
        <v/>
      </c>
      <c r="D1970" s="381" t="s">
        <v>1186</v>
      </c>
    </row>
    <row r="1971" spans="1:4">
      <c r="A1971" s="381" t="str">
        <f>IF(C1976=0,"","改良商品テーブル")</f>
        <v/>
      </c>
      <c r="B1971" s="381" t="s">
        <v>1285</v>
      </c>
      <c r="C1971" s="381">
        <f>選択!$A$2</f>
        <v>2025</v>
      </c>
    </row>
    <row r="1972" spans="1:4">
      <c r="A1972" s="381" t="str">
        <f>IF(C1976=0,"","改良商品テーブル")</f>
        <v/>
      </c>
      <c r="B1972" s="381" t="s">
        <v>1254</v>
      </c>
      <c r="C1972" s="381" t="str">
        <f>選択!$A$1</f>
        <v>商品改良支援</v>
      </c>
    </row>
    <row r="1973" spans="1:4">
      <c r="A1973" s="381" t="str">
        <f>IF(C1976=0,"","改良商品テーブル")</f>
        <v/>
      </c>
      <c r="B1973" s="381" t="s">
        <v>1286</v>
      </c>
      <c r="C1973" s="381" t="e">
        <f ca="1">$C$127</f>
        <v>#N/A</v>
      </c>
    </row>
    <row r="1974" spans="1:4">
      <c r="A1974" s="381" t="str">
        <f>IF(C1976=0,"","改良商品テーブル")</f>
        <v/>
      </c>
      <c r="B1974" s="381" t="s">
        <v>1347</v>
      </c>
      <c r="C1974" s="381" t="s">
        <v>1351</v>
      </c>
    </row>
    <row r="1975" spans="1:4">
      <c r="A1975" s="381" t="str">
        <f>IF(C1976=0,"","改良商品テーブル")</f>
        <v/>
      </c>
      <c r="B1975" s="381" t="s">
        <v>1348</v>
      </c>
      <c r="C1975" s="381">
        <f>改良商品入力!F30</f>
        <v>0</v>
      </c>
    </row>
    <row r="1976" spans="1:4">
      <c r="A1976" s="381" t="str">
        <f>IF(C1976=0,"","改良商品テーブル")</f>
        <v/>
      </c>
      <c r="B1976" s="381" t="s">
        <v>1349</v>
      </c>
      <c r="C1976" s="381">
        <f>改良商品入力!E30</f>
        <v>0</v>
      </c>
    </row>
    <row r="1977" spans="1:4">
      <c r="A1977" s="381" t="str">
        <f>IF(C1983=0,"","改良商品テーブル")</f>
        <v/>
      </c>
      <c r="B1977" s="381" t="s">
        <v>1284</v>
      </c>
      <c r="C1977" s="381" t="str">
        <f>申請用入力!$R$12</f>
        <v/>
      </c>
      <c r="D1977" s="381" t="s">
        <v>1186</v>
      </c>
    </row>
    <row r="1978" spans="1:4">
      <c r="A1978" s="381" t="str">
        <f>IF(C1983=0,"","改良商品テーブル")</f>
        <v/>
      </c>
      <c r="B1978" s="381" t="s">
        <v>1285</v>
      </c>
      <c r="C1978" s="381">
        <f>選択!$A$2</f>
        <v>2025</v>
      </c>
    </row>
    <row r="1979" spans="1:4">
      <c r="A1979" s="381" t="str">
        <f>IF(C1983=0,"","改良商品テーブル")</f>
        <v/>
      </c>
      <c r="B1979" s="381" t="s">
        <v>1254</v>
      </c>
      <c r="C1979" s="381" t="str">
        <f>選択!$A$1</f>
        <v>商品改良支援</v>
      </c>
    </row>
    <row r="1980" spans="1:4">
      <c r="A1980" s="381" t="str">
        <f>IF(C1983=0,"","改良商品テーブル")</f>
        <v/>
      </c>
      <c r="B1980" s="381" t="s">
        <v>1286</v>
      </c>
      <c r="C1980" s="381" t="e">
        <f ca="1">$C$127</f>
        <v>#N/A</v>
      </c>
    </row>
    <row r="1981" spans="1:4">
      <c r="A1981" s="381" t="str">
        <f>IF(C1983=0,"","改良商品テーブル")</f>
        <v/>
      </c>
      <c r="B1981" s="381" t="s">
        <v>1347</v>
      </c>
      <c r="C1981" s="381" t="s">
        <v>1351</v>
      </c>
    </row>
    <row r="1982" spans="1:4">
      <c r="A1982" s="381" t="str">
        <f>IF(C1983=0,"","改良商品テーブル")</f>
        <v/>
      </c>
      <c r="B1982" s="381" t="s">
        <v>1348</v>
      </c>
      <c r="C1982" s="381">
        <f>改良商品入力!F31</f>
        <v>0</v>
      </c>
    </row>
    <row r="1983" spans="1:4">
      <c r="A1983" s="381" t="str">
        <f>IF(C1983=0,"","改良商品テーブル")</f>
        <v/>
      </c>
      <c r="B1983" s="381" t="s">
        <v>1349</v>
      </c>
      <c r="C1983" s="381">
        <f>改良商品入力!E31</f>
        <v>0</v>
      </c>
    </row>
    <row r="1984" spans="1:4">
      <c r="A1984" s="381" t="str">
        <f>IF(C1990=0,"","改良商品テーブル")</f>
        <v/>
      </c>
      <c r="B1984" s="381" t="s">
        <v>1284</v>
      </c>
      <c r="C1984" s="381" t="str">
        <f>申請用入力!$R$12</f>
        <v/>
      </c>
      <c r="D1984" s="381" t="s">
        <v>1186</v>
      </c>
    </row>
    <row r="1985" spans="1:4">
      <c r="A1985" s="381" t="str">
        <f>IF(C1990=0,"","改良商品テーブル")</f>
        <v/>
      </c>
      <c r="B1985" s="381" t="s">
        <v>1285</v>
      </c>
      <c r="C1985" s="381">
        <f>選択!$A$2</f>
        <v>2025</v>
      </c>
    </row>
    <row r="1986" spans="1:4">
      <c r="A1986" s="381" t="str">
        <f>IF(C1990=0,"","改良商品テーブル")</f>
        <v/>
      </c>
      <c r="B1986" s="381" t="s">
        <v>1254</v>
      </c>
      <c r="C1986" s="381" t="str">
        <f>選択!$A$1</f>
        <v>商品改良支援</v>
      </c>
    </row>
    <row r="1987" spans="1:4">
      <c r="A1987" s="381" t="str">
        <f>IF(C1990=0,"","改良商品テーブル")</f>
        <v/>
      </c>
      <c r="B1987" s="381" t="s">
        <v>1286</v>
      </c>
      <c r="C1987" s="381" t="e">
        <f ca="1">$C$127</f>
        <v>#N/A</v>
      </c>
    </row>
    <row r="1988" spans="1:4">
      <c r="A1988" s="381" t="str">
        <f>IF(C1990=0,"","改良商品テーブル")</f>
        <v/>
      </c>
      <c r="B1988" s="381" t="s">
        <v>1347</v>
      </c>
      <c r="C1988" s="381" t="s">
        <v>1351</v>
      </c>
    </row>
    <row r="1989" spans="1:4">
      <c r="A1989" s="381" t="str">
        <f>IF(C1990=0,"","改良商品テーブル")</f>
        <v/>
      </c>
      <c r="B1989" s="381" t="s">
        <v>1348</v>
      </c>
      <c r="C1989" s="381">
        <f>改良商品入力!F32</f>
        <v>0</v>
      </c>
    </row>
    <row r="1990" spans="1:4">
      <c r="A1990" s="381" t="str">
        <f>IF(C1990=0,"","改良商品テーブル")</f>
        <v/>
      </c>
      <c r="B1990" s="381" t="s">
        <v>1349</v>
      </c>
      <c r="C1990" s="381">
        <f>改良商品入力!E32</f>
        <v>0</v>
      </c>
    </row>
    <row r="1991" spans="1:4">
      <c r="A1991" s="381" t="str">
        <f>IF(C1997=0,"","改良商品テーブル")</f>
        <v/>
      </c>
      <c r="B1991" s="381" t="s">
        <v>1284</v>
      </c>
      <c r="C1991" s="381" t="str">
        <f>申請用入力!$R$12</f>
        <v/>
      </c>
      <c r="D1991" s="381" t="s">
        <v>1186</v>
      </c>
    </row>
    <row r="1992" spans="1:4">
      <c r="A1992" s="381" t="str">
        <f>IF(C1997=0,"","改良商品テーブル")</f>
        <v/>
      </c>
      <c r="B1992" s="381" t="s">
        <v>1285</v>
      </c>
      <c r="C1992" s="381">
        <f>選択!$A$2</f>
        <v>2025</v>
      </c>
    </row>
    <row r="1993" spans="1:4">
      <c r="A1993" s="381" t="str">
        <f>IF(C1997=0,"","改良商品テーブル")</f>
        <v/>
      </c>
      <c r="B1993" s="381" t="s">
        <v>1254</v>
      </c>
      <c r="C1993" s="381" t="str">
        <f>選択!$A$1</f>
        <v>商品改良支援</v>
      </c>
    </row>
    <row r="1994" spans="1:4">
      <c r="A1994" s="381" t="str">
        <f>IF(C1997=0,"","改良商品テーブル")</f>
        <v/>
      </c>
      <c r="B1994" s="381" t="s">
        <v>1286</v>
      </c>
      <c r="C1994" s="381" t="e">
        <f ca="1">$C$127</f>
        <v>#N/A</v>
      </c>
    </row>
    <row r="1995" spans="1:4">
      <c r="A1995" s="381" t="str">
        <f>IF(C1997=0,"","改良商品テーブル")</f>
        <v/>
      </c>
      <c r="B1995" s="381" t="s">
        <v>1347</v>
      </c>
      <c r="C1995" s="381" t="s">
        <v>1351</v>
      </c>
    </row>
    <row r="1996" spans="1:4">
      <c r="A1996" s="381" t="str">
        <f>IF(C1997=0,"","改良商品テーブル")</f>
        <v/>
      </c>
      <c r="B1996" s="381" t="s">
        <v>1348</v>
      </c>
      <c r="C1996" s="381">
        <f>改良商品入力!F33</f>
        <v>0</v>
      </c>
    </row>
    <row r="1997" spans="1:4">
      <c r="A1997" s="381" t="str">
        <f>IF(C1997=0,"","改良商品テーブル")</f>
        <v/>
      </c>
      <c r="B1997" s="381" t="s">
        <v>1349</v>
      </c>
      <c r="C1997" s="381">
        <f>改良商品入力!E33</f>
        <v>0</v>
      </c>
    </row>
    <row r="1998" spans="1:4">
      <c r="A1998" s="381" t="str">
        <f>IF(C2004=0,"","改良商品テーブル")</f>
        <v/>
      </c>
      <c r="B1998" s="381" t="s">
        <v>1284</v>
      </c>
      <c r="C1998" s="381" t="str">
        <f>申請用入力!$R$12</f>
        <v/>
      </c>
      <c r="D1998" s="381" t="s">
        <v>1186</v>
      </c>
    </row>
    <row r="1999" spans="1:4">
      <c r="A1999" s="381" t="str">
        <f>IF(C2004=0,"","改良商品テーブル")</f>
        <v/>
      </c>
      <c r="B1999" s="381" t="s">
        <v>1285</v>
      </c>
      <c r="C1999" s="381">
        <f>選択!$A$2</f>
        <v>2025</v>
      </c>
    </row>
    <row r="2000" spans="1:4">
      <c r="A2000" s="381" t="str">
        <f>IF(C2004=0,"","改良商品テーブル")</f>
        <v/>
      </c>
      <c r="B2000" s="381" t="s">
        <v>1254</v>
      </c>
      <c r="C2000" s="381" t="str">
        <f>選択!$A$1</f>
        <v>商品改良支援</v>
      </c>
    </row>
    <row r="2001" spans="1:4">
      <c r="A2001" s="381" t="str">
        <f>IF(C2004=0,"","改良商品テーブル")</f>
        <v/>
      </c>
      <c r="B2001" s="381" t="s">
        <v>1286</v>
      </c>
      <c r="C2001" s="381" t="e">
        <f ca="1">$C$127</f>
        <v>#N/A</v>
      </c>
    </row>
    <row r="2002" spans="1:4">
      <c r="A2002" s="381" t="str">
        <f>IF(C2004=0,"","改良商品テーブル")</f>
        <v/>
      </c>
      <c r="B2002" s="381" t="s">
        <v>1347</v>
      </c>
      <c r="C2002" s="381" t="s">
        <v>1351</v>
      </c>
    </row>
    <row r="2003" spans="1:4">
      <c r="A2003" s="381" t="str">
        <f>IF(C2004=0,"","改良商品テーブル")</f>
        <v/>
      </c>
      <c r="B2003" s="381" t="s">
        <v>1348</v>
      </c>
      <c r="C2003" s="381">
        <f>改良商品入力!F34</f>
        <v>0</v>
      </c>
    </row>
    <row r="2004" spans="1:4">
      <c r="A2004" s="381" t="str">
        <f>IF(C2004=0,"","改良商品テーブル")</f>
        <v/>
      </c>
      <c r="B2004" s="381" t="s">
        <v>1349</v>
      </c>
      <c r="C2004" s="381">
        <f>改良商品入力!E34</f>
        <v>0</v>
      </c>
    </row>
    <row r="2005" spans="1:4">
      <c r="A2005" s="381" t="str">
        <f>IF(C2011=0,"","改良商品テーブル")</f>
        <v/>
      </c>
      <c r="B2005" s="381" t="s">
        <v>1284</v>
      </c>
      <c r="C2005" s="381" t="str">
        <f>申請用入力!$R$12</f>
        <v/>
      </c>
      <c r="D2005" s="381" t="s">
        <v>1186</v>
      </c>
    </row>
    <row r="2006" spans="1:4">
      <c r="A2006" s="381" t="str">
        <f>IF(C2011=0,"","改良商品テーブル")</f>
        <v/>
      </c>
      <c r="B2006" s="381" t="s">
        <v>1285</v>
      </c>
      <c r="C2006" s="381">
        <f>選択!$A$2</f>
        <v>2025</v>
      </c>
    </row>
    <row r="2007" spans="1:4">
      <c r="A2007" s="381" t="str">
        <f>IF(C2011=0,"","改良商品テーブル")</f>
        <v/>
      </c>
      <c r="B2007" s="381" t="s">
        <v>1254</v>
      </c>
      <c r="C2007" s="381" t="str">
        <f>選択!$A$1</f>
        <v>商品改良支援</v>
      </c>
    </row>
    <row r="2008" spans="1:4">
      <c r="A2008" s="381" t="str">
        <f>IF(C2011=0,"","改良商品テーブル")</f>
        <v/>
      </c>
      <c r="B2008" s="381" t="s">
        <v>1286</v>
      </c>
      <c r="C2008" s="381" t="e">
        <f ca="1">$C$127</f>
        <v>#N/A</v>
      </c>
    </row>
    <row r="2009" spans="1:4">
      <c r="A2009" s="381" t="str">
        <f>IF(C2011=0,"","改良商品テーブル")</f>
        <v/>
      </c>
      <c r="B2009" s="381" t="s">
        <v>1347</v>
      </c>
      <c r="C2009" s="381" t="s">
        <v>1351</v>
      </c>
    </row>
    <row r="2010" spans="1:4">
      <c r="A2010" s="381" t="str">
        <f>IF(C2011=0,"","改良商品テーブル")</f>
        <v/>
      </c>
      <c r="B2010" s="381" t="s">
        <v>1348</v>
      </c>
      <c r="C2010" s="381">
        <f>改良商品入力!F35</f>
        <v>0</v>
      </c>
    </row>
    <row r="2011" spans="1:4">
      <c r="A2011" s="381" t="str">
        <f>IF(C2011=0,"","改良商品テーブル")</f>
        <v/>
      </c>
      <c r="B2011" s="381" t="s">
        <v>1349</v>
      </c>
      <c r="C2011" s="381">
        <f>改良商品入力!E35</f>
        <v>0</v>
      </c>
    </row>
    <row r="2012" spans="1:4">
      <c r="A2012" s="381" t="str">
        <f>IF(C2018=0,"","改良商品テーブル")</f>
        <v/>
      </c>
      <c r="B2012" s="381" t="s">
        <v>1284</v>
      </c>
      <c r="C2012" s="381" t="str">
        <f>申請用入力!$R$12</f>
        <v/>
      </c>
      <c r="D2012" s="381" t="s">
        <v>1186</v>
      </c>
    </row>
    <row r="2013" spans="1:4">
      <c r="A2013" s="381" t="str">
        <f>IF(C2018=0,"","改良商品テーブル")</f>
        <v/>
      </c>
      <c r="B2013" s="381" t="s">
        <v>1285</v>
      </c>
      <c r="C2013" s="381">
        <f>選択!$A$2</f>
        <v>2025</v>
      </c>
    </row>
    <row r="2014" spans="1:4">
      <c r="A2014" s="381" t="str">
        <f>IF(C2018=0,"","改良商品テーブル")</f>
        <v/>
      </c>
      <c r="B2014" s="381" t="s">
        <v>1254</v>
      </c>
      <c r="C2014" s="381" t="str">
        <f>選択!$A$1</f>
        <v>商品改良支援</v>
      </c>
    </row>
    <row r="2015" spans="1:4">
      <c r="A2015" s="381" t="str">
        <f>IF(C2018=0,"","改良商品テーブル")</f>
        <v/>
      </c>
      <c r="B2015" s="381" t="s">
        <v>1286</v>
      </c>
      <c r="C2015" s="381" t="e">
        <f ca="1">$C$127</f>
        <v>#N/A</v>
      </c>
    </row>
    <row r="2016" spans="1:4">
      <c r="A2016" s="381" t="str">
        <f>IF(C2018=0,"","改良商品テーブル")</f>
        <v/>
      </c>
      <c r="B2016" s="381" t="s">
        <v>1347</v>
      </c>
      <c r="C2016" s="381" t="s">
        <v>1351</v>
      </c>
    </row>
    <row r="2017" spans="1:4">
      <c r="A2017" s="381" t="str">
        <f>IF(C2018=0,"","改良商品テーブル")</f>
        <v/>
      </c>
      <c r="B2017" s="381" t="s">
        <v>1348</v>
      </c>
      <c r="C2017" s="381">
        <f>改良商品入力!F36</f>
        <v>0</v>
      </c>
    </row>
    <row r="2018" spans="1:4">
      <c r="A2018" s="381" t="str">
        <f>IF(C2018=0,"","改良商品テーブル")</f>
        <v/>
      </c>
      <c r="B2018" s="381" t="s">
        <v>1349</v>
      </c>
      <c r="C2018" s="381">
        <f>改良商品入力!E36</f>
        <v>0</v>
      </c>
    </row>
    <row r="2019" spans="1:4">
      <c r="A2019" s="381" t="str">
        <f>IF(C2025=0,"","改良商品テーブル")</f>
        <v/>
      </c>
      <c r="B2019" s="381" t="s">
        <v>1284</v>
      </c>
      <c r="C2019" s="381" t="str">
        <f>申請用入力!$R$12</f>
        <v/>
      </c>
      <c r="D2019" s="381" t="s">
        <v>1186</v>
      </c>
    </row>
    <row r="2020" spans="1:4">
      <c r="A2020" s="381" t="str">
        <f>IF(C2025=0,"","改良商品テーブル")</f>
        <v/>
      </c>
      <c r="B2020" s="381" t="s">
        <v>1285</v>
      </c>
      <c r="C2020" s="381">
        <f>選択!$A$2</f>
        <v>2025</v>
      </c>
    </row>
    <row r="2021" spans="1:4">
      <c r="A2021" s="381" t="str">
        <f>IF(C2025=0,"","改良商品テーブル")</f>
        <v/>
      </c>
      <c r="B2021" s="381" t="s">
        <v>1254</v>
      </c>
      <c r="C2021" s="381" t="str">
        <f>選択!$A$1</f>
        <v>商品改良支援</v>
      </c>
    </row>
    <row r="2022" spans="1:4">
      <c r="A2022" s="381" t="str">
        <f>IF(C2025=0,"","改良商品テーブル")</f>
        <v/>
      </c>
      <c r="B2022" s="381" t="s">
        <v>1286</v>
      </c>
      <c r="C2022" s="381" t="e">
        <f ca="1">$C$127</f>
        <v>#N/A</v>
      </c>
    </row>
    <row r="2023" spans="1:4">
      <c r="A2023" s="381" t="str">
        <f>IF(C2025=0,"","改良商品テーブル")</f>
        <v/>
      </c>
      <c r="B2023" s="381" t="s">
        <v>1347</v>
      </c>
      <c r="C2023" s="381" t="s">
        <v>1351</v>
      </c>
    </row>
    <row r="2024" spans="1:4">
      <c r="A2024" s="381" t="str">
        <f>IF(C2025=0,"","改良商品テーブル")</f>
        <v/>
      </c>
      <c r="B2024" s="381" t="s">
        <v>1348</v>
      </c>
      <c r="C2024" s="381">
        <f>改良商品入力!F37</f>
        <v>0</v>
      </c>
    </row>
    <row r="2025" spans="1:4">
      <c r="A2025" s="381" t="str">
        <f>IF(C2025=0,"","改良商品テーブル")</f>
        <v/>
      </c>
      <c r="B2025" s="381" t="s">
        <v>1349</v>
      </c>
      <c r="C2025" s="381">
        <f>改良商品入力!E37</f>
        <v>0</v>
      </c>
    </row>
    <row r="2026" spans="1:4">
      <c r="A2026" s="381" t="str">
        <f>IF(C2032=0,"","改良商品テーブル")</f>
        <v/>
      </c>
      <c r="B2026" s="381" t="s">
        <v>1284</v>
      </c>
      <c r="C2026" s="381" t="str">
        <f>申請用入力!$R$12</f>
        <v/>
      </c>
      <c r="D2026" s="381" t="s">
        <v>1186</v>
      </c>
    </row>
    <row r="2027" spans="1:4">
      <c r="A2027" s="381" t="str">
        <f>IF(C2032=0,"","改良商品テーブル")</f>
        <v/>
      </c>
      <c r="B2027" s="381" t="s">
        <v>1285</v>
      </c>
      <c r="C2027" s="381">
        <f>選択!$A$2</f>
        <v>2025</v>
      </c>
    </row>
    <row r="2028" spans="1:4">
      <c r="A2028" s="381" t="str">
        <f>IF(C2032=0,"","改良商品テーブル")</f>
        <v/>
      </c>
      <c r="B2028" s="381" t="s">
        <v>1254</v>
      </c>
      <c r="C2028" s="381" t="str">
        <f>選択!$A$1</f>
        <v>商品改良支援</v>
      </c>
    </row>
    <row r="2029" spans="1:4">
      <c r="A2029" s="381" t="str">
        <f>IF(C2032=0,"","改良商品テーブル")</f>
        <v/>
      </c>
      <c r="B2029" s="381" t="s">
        <v>1286</v>
      </c>
      <c r="C2029" s="381" t="e">
        <f ca="1">$C$127</f>
        <v>#N/A</v>
      </c>
    </row>
    <row r="2030" spans="1:4">
      <c r="A2030" s="381" t="str">
        <f>IF(C2032=0,"","改良商品テーブル")</f>
        <v/>
      </c>
      <c r="B2030" s="381" t="s">
        <v>1347</v>
      </c>
      <c r="C2030" s="381" t="s">
        <v>1351</v>
      </c>
    </row>
    <row r="2031" spans="1:4">
      <c r="A2031" s="381" t="str">
        <f>IF(C2032=0,"","改良商品テーブル")</f>
        <v/>
      </c>
      <c r="B2031" s="381" t="s">
        <v>1348</v>
      </c>
      <c r="C2031" s="381">
        <f>改良商品入力!F38</f>
        <v>0</v>
      </c>
    </row>
    <row r="2032" spans="1:4">
      <c r="A2032" s="381" t="str">
        <f>IF(C2032=0,"","改良商品テーブル")</f>
        <v/>
      </c>
      <c r="B2032" s="381" t="s">
        <v>1349</v>
      </c>
      <c r="C2032" s="381">
        <f>改良商品入力!E38</f>
        <v>0</v>
      </c>
    </row>
    <row r="2033" spans="1:4">
      <c r="A2033" s="381" t="str">
        <f>IF(C2039=0,"","改良商品テーブル")</f>
        <v/>
      </c>
      <c r="B2033" s="381" t="s">
        <v>1284</v>
      </c>
      <c r="C2033" s="381" t="str">
        <f>申請用入力!$R$12</f>
        <v/>
      </c>
      <c r="D2033" s="381" t="s">
        <v>1186</v>
      </c>
    </row>
    <row r="2034" spans="1:4">
      <c r="A2034" s="381" t="str">
        <f>IF(C2039=0,"","改良商品テーブル")</f>
        <v/>
      </c>
      <c r="B2034" s="381" t="s">
        <v>1285</v>
      </c>
      <c r="C2034" s="381">
        <f>選択!$A$2</f>
        <v>2025</v>
      </c>
    </row>
    <row r="2035" spans="1:4">
      <c r="A2035" s="381" t="str">
        <f>IF(C2039=0,"","改良商品テーブル")</f>
        <v/>
      </c>
      <c r="B2035" s="381" t="s">
        <v>1254</v>
      </c>
      <c r="C2035" s="381" t="str">
        <f>選択!$A$1</f>
        <v>商品改良支援</v>
      </c>
    </row>
    <row r="2036" spans="1:4">
      <c r="A2036" s="381" t="str">
        <f>IF(C2039=0,"","改良商品テーブル")</f>
        <v/>
      </c>
      <c r="B2036" s="381" t="s">
        <v>1286</v>
      </c>
      <c r="C2036" s="381" t="e">
        <f ca="1">$C$127</f>
        <v>#N/A</v>
      </c>
    </row>
    <row r="2037" spans="1:4">
      <c r="A2037" s="381" t="str">
        <f>IF(C2039=0,"","改良商品テーブル")</f>
        <v/>
      </c>
      <c r="B2037" s="381" t="s">
        <v>1347</v>
      </c>
      <c r="C2037" s="381" t="s">
        <v>1351</v>
      </c>
    </row>
    <row r="2038" spans="1:4">
      <c r="A2038" s="381" t="str">
        <f>IF(C2039=0,"","改良商品テーブル")</f>
        <v/>
      </c>
      <c r="B2038" s="381" t="s">
        <v>1348</v>
      </c>
      <c r="C2038" s="381">
        <f>改良商品入力!F39</f>
        <v>0</v>
      </c>
    </row>
    <row r="2039" spans="1:4">
      <c r="A2039" s="381" t="str">
        <f>IF(C2039=0,"","改良商品テーブル")</f>
        <v/>
      </c>
      <c r="B2039" s="381" t="s">
        <v>1349</v>
      </c>
      <c r="C2039" s="381">
        <f>改良商品入力!E39</f>
        <v>0</v>
      </c>
    </row>
    <row r="2040" spans="1:4">
      <c r="A2040" s="381" t="str">
        <f>IF(C2046=0,"","改良商品テーブル")</f>
        <v/>
      </c>
      <c r="B2040" s="381" t="s">
        <v>1284</v>
      </c>
      <c r="C2040" s="381" t="str">
        <f>申請用入力!$R$12</f>
        <v/>
      </c>
      <c r="D2040" s="381" t="s">
        <v>1186</v>
      </c>
    </row>
    <row r="2041" spans="1:4">
      <c r="A2041" s="381" t="str">
        <f>IF(C2046=0,"","改良商品テーブル")</f>
        <v/>
      </c>
      <c r="B2041" s="381" t="s">
        <v>1285</v>
      </c>
      <c r="C2041" s="381">
        <f>選択!$A$2</f>
        <v>2025</v>
      </c>
    </row>
    <row r="2042" spans="1:4">
      <c r="A2042" s="381" t="str">
        <f>IF(C2046=0,"","改良商品テーブル")</f>
        <v/>
      </c>
      <c r="B2042" s="381" t="s">
        <v>1254</v>
      </c>
      <c r="C2042" s="381" t="str">
        <f>選択!$A$1</f>
        <v>商品改良支援</v>
      </c>
    </row>
    <row r="2043" spans="1:4">
      <c r="A2043" s="381" t="str">
        <f>IF(C2046=0,"","改良商品テーブル")</f>
        <v/>
      </c>
      <c r="B2043" s="381" t="s">
        <v>1286</v>
      </c>
      <c r="C2043" s="381" t="e">
        <f ca="1">$C$127</f>
        <v>#N/A</v>
      </c>
    </row>
    <row r="2044" spans="1:4">
      <c r="A2044" s="381" t="str">
        <f>IF(C2046=0,"","改良商品テーブル")</f>
        <v/>
      </c>
      <c r="B2044" s="381" t="s">
        <v>1347</v>
      </c>
      <c r="C2044" s="381" t="s">
        <v>1351</v>
      </c>
    </row>
    <row r="2045" spans="1:4">
      <c r="A2045" s="381" t="str">
        <f>IF(C2046=0,"","改良商品テーブル")</f>
        <v/>
      </c>
      <c r="B2045" s="381" t="s">
        <v>1348</v>
      </c>
      <c r="C2045" s="381">
        <f>改良商品入力!F40</f>
        <v>0</v>
      </c>
    </row>
    <row r="2046" spans="1:4">
      <c r="A2046" s="381" t="str">
        <f>IF(C2046=0,"","改良商品テーブル")</f>
        <v/>
      </c>
      <c r="B2046" s="381" t="s">
        <v>1349</v>
      </c>
      <c r="C2046" s="381">
        <f>改良商品入力!E40</f>
        <v>0</v>
      </c>
    </row>
    <row r="2047" spans="1:4">
      <c r="A2047" s="381" t="str">
        <f>IF(C2053=0,"","改良商品テーブル")</f>
        <v/>
      </c>
      <c r="B2047" s="381" t="s">
        <v>1284</v>
      </c>
      <c r="C2047" s="381" t="str">
        <f>申請用入力!$R$12</f>
        <v/>
      </c>
      <c r="D2047" s="381" t="s">
        <v>1186</v>
      </c>
    </row>
    <row r="2048" spans="1:4">
      <c r="A2048" s="381" t="str">
        <f>IF(C2053=0,"","改良商品テーブル")</f>
        <v/>
      </c>
      <c r="B2048" s="381" t="s">
        <v>1285</v>
      </c>
      <c r="C2048" s="381">
        <f>選択!$A$2</f>
        <v>2025</v>
      </c>
    </row>
    <row r="2049" spans="1:4">
      <c r="A2049" s="381" t="str">
        <f>IF(C2053=0,"","改良商品テーブル")</f>
        <v/>
      </c>
      <c r="B2049" s="381" t="s">
        <v>1254</v>
      </c>
      <c r="C2049" s="381" t="str">
        <f>選択!$A$1</f>
        <v>商品改良支援</v>
      </c>
    </row>
    <row r="2050" spans="1:4">
      <c r="A2050" s="381" t="str">
        <f>IF(C2053=0,"","改良商品テーブル")</f>
        <v/>
      </c>
      <c r="B2050" s="381" t="s">
        <v>1286</v>
      </c>
      <c r="C2050" s="381" t="e">
        <f ca="1">$C$127</f>
        <v>#N/A</v>
      </c>
    </row>
    <row r="2051" spans="1:4">
      <c r="A2051" s="381" t="str">
        <f>IF(C2053=0,"","改良商品テーブル")</f>
        <v/>
      </c>
      <c r="B2051" s="381" t="s">
        <v>1347</v>
      </c>
      <c r="C2051" s="381" t="s">
        <v>1351</v>
      </c>
    </row>
    <row r="2052" spans="1:4">
      <c r="A2052" s="381" t="str">
        <f>IF(C2053=0,"","改良商品テーブル")</f>
        <v/>
      </c>
      <c r="B2052" s="381" t="s">
        <v>1348</v>
      </c>
      <c r="C2052" s="381">
        <f>改良商品入力!F41</f>
        <v>0</v>
      </c>
    </row>
    <row r="2053" spans="1:4">
      <c r="A2053" s="381" t="str">
        <f>IF(C2053=0,"","改良商品テーブル")</f>
        <v/>
      </c>
      <c r="B2053" s="381" t="s">
        <v>1349</v>
      </c>
      <c r="C2053" s="381">
        <f>改良商品入力!E41</f>
        <v>0</v>
      </c>
    </row>
    <row r="2054" spans="1:4">
      <c r="A2054" s="381" t="str">
        <f>IF(C2060=0,"","改良商品テーブル")</f>
        <v/>
      </c>
      <c r="B2054" s="381" t="s">
        <v>1284</v>
      </c>
      <c r="C2054" s="381" t="str">
        <f>申請用入力!$R$12</f>
        <v/>
      </c>
      <c r="D2054" s="381" t="s">
        <v>1186</v>
      </c>
    </row>
    <row r="2055" spans="1:4">
      <c r="A2055" s="381" t="str">
        <f>IF(C2060=0,"","改良商品テーブル")</f>
        <v/>
      </c>
      <c r="B2055" s="381" t="s">
        <v>1285</v>
      </c>
      <c r="C2055" s="381">
        <f>選択!$A$2</f>
        <v>2025</v>
      </c>
    </row>
    <row r="2056" spans="1:4">
      <c r="A2056" s="381" t="str">
        <f>IF(C2060=0,"","改良商品テーブル")</f>
        <v/>
      </c>
      <c r="B2056" s="381" t="s">
        <v>1254</v>
      </c>
      <c r="C2056" s="381" t="str">
        <f>選択!$A$1</f>
        <v>商品改良支援</v>
      </c>
    </row>
    <row r="2057" spans="1:4">
      <c r="A2057" s="381" t="str">
        <f>IF(C2060=0,"","改良商品テーブル")</f>
        <v/>
      </c>
      <c r="B2057" s="381" t="s">
        <v>1286</v>
      </c>
      <c r="C2057" s="381" t="e">
        <f ca="1">$C$127</f>
        <v>#N/A</v>
      </c>
    </row>
    <row r="2058" spans="1:4">
      <c r="A2058" s="381" t="str">
        <f>IF(C2060=0,"","改良商品テーブル")</f>
        <v/>
      </c>
      <c r="B2058" s="381" t="s">
        <v>1347</v>
      </c>
      <c r="C2058" s="381" t="s">
        <v>1351</v>
      </c>
    </row>
    <row r="2059" spans="1:4">
      <c r="A2059" s="381" t="str">
        <f>IF(C2060=0,"","改良商品テーブル")</f>
        <v/>
      </c>
      <c r="B2059" s="381" t="s">
        <v>1348</v>
      </c>
      <c r="C2059" s="381">
        <f>改良商品入力!F42</f>
        <v>0</v>
      </c>
    </row>
    <row r="2060" spans="1:4">
      <c r="A2060" s="381" t="str">
        <f>IF(C2060=0,"","改良商品テーブル")</f>
        <v/>
      </c>
      <c r="B2060" s="381" t="s">
        <v>1349</v>
      </c>
      <c r="C2060" s="381">
        <f>改良商品入力!E42</f>
        <v>0</v>
      </c>
    </row>
    <row r="2061" spans="1:4">
      <c r="A2061" s="381" t="str">
        <f>IF(C2067=0,"","改良商品テーブル")</f>
        <v/>
      </c>
      <c r="B2061" s="381" t="s">
        <v>1284</v>
      </c>
      <c r="C2061" s="381" t="str">
        <f>申請用入力!$R$12</f>
        <v/>
      </c>
      <c r="D2061" s="381" t="s">
        <v>1186</v>
      </c>
    </row>
    <row r="2062" spans="1:4">
      <c r="A2062" s="381" t="str">
        <f>IF(C2067=0,"","改良商品テーブル")</f>
        <v/>
      </c>
      <c r="B2062" s="381" t="s">
        <v>1285</v>
      </c>
      <c r="C2062" s="381">
        <f>選択!$A$2</f>
        <v>2025</v>
      </c>
    </row>
    <row r="2063" spans="1:4">
      <c r="A2063" s="381" t="str">
        <f>IF(C2067=0,"","改良商品テーブル")</f>
        <v/>
      </c>
      <c r="B2063" s="381" t="s">
        <v>1254</v>
      </c>
      <c r="C2063" s="381" t="str">
        <f>選択!$A$1</f>
        <v>商品改良支援</v>
      </c>
    </row>
    <row r="2064" spans="1:4">
      <c r="A2064" s="381" t="str">
        <f>IF(C2067=0,"","改良商品テーブル")</f>
        <v/>
      </c>
      <c r="B2064" s="381" t="s">
        <v>1286</v>
      </c>
      <c r="C2064" s="381" t="e">
        <f ca="1">$C$127</f>
        <v>#N/A</v>
      </c>
    </row>
    <row r="2065" spans="1:4">
      <c r="A2065" s="381" t="str">
        <f>IF(C2067=0,"","改良商品テーブル")</f>
        <v/>
      </c>
      <c r="B2065" s="381" t="s">
        <v>1347</v>
      </c>
      <c r="C2065" s="381" t="s">
        <v>1351</v>
      </c>
    </row>
    <row r="2066" spans="1:4">
      <c r="A2066" s="381" t="str">
        <f>IF(C2067=0,"","改良商品テーブル")</f>
        <v/>
      </c>
      <c r="B2066" s="381" t="s">
        <v>1348</v>
      </c>
      <c r="C2066" s="381">
        <f>改良商品入力!F43</f>
        <v>0</v>
      </c>
    </row>
    <row r="2067" spans="1:4">
      <c r="A2067" s="381" t="str">
        <f>IF(C2067=0,"","改良商品テーブル")</f>
        <v/>
      </c>
      <c r="B2067" s="381" t="s">
        <v>1349</v>
      </c>
      <c r="C2067" s="381">
        <f>改良商品入力!E43</f>
        <v>0</v>
      </c>
    </row>
    <row r="2068" spans="1:4">
      <c r="A2068" s="381" t="str">
        <f>IF(C2074=0,"","改良商品テーブル")</f>
        <v/>
      </c>
      <c r="B2068" s="381" t="s">
        <v>1284</v>
      </c>
      <c r="C2068" s="381" t="str">
        <f>申請用入力!$R$12</f>
        <v/>
      </c>
      <c r="D2068" s="381" t="s">
        <v>1186</v>
      </c>
    </row>
    <row r="2069" spans="1:4">
      <c r="A2069" s="381" t="str">
        <f>IF(C2074=0,"","改良商品テーブル")</f>
        <v/>
      </c>
      <c r="B2069" s="381" t="s">
        <v>1285</v>
      </c>
      <c r="C2069" s="381">
        <f>選択!$A$2</f>
        <v>2025</v>
      </c>
    </row>
    <row r="2070" spans="1:4">
      <c r="A2070" s="381" t="str">
        <f>IF(C2074=0,"","改良商品テーブル")</f>
        <v/>
      </c>
      <c r="B2070" s="381" t="s">
        <v>1254</v>
      </c>
      <c r="C2070" s="381" t="str">
        <f>選択!$A$1</f>
        <v>商品改良支援</v>
      </c>
    </row>
    <row r="2071" spans="1:4">
      <c r="A2071" s="381" t="str">
        <f>IF(C2074=0,"","改良商品テーブル")</f>
        <v/>
      </c>
      <c r="B2071" s="381" t="s">
        <v>1286</v>
      </c>
      <c r="C2071" s="381" t="e">
        <f ca="1">$C$127</f>
        <v>#N/A</v>
      </c>
    </row>
    <row r="2072" spans="1:4">
      <c r="A2072" s="381" t="str">
        <f>IF(C2074=0,"","改良商品テーブル")</f>
        <v/>
      </c>
      <c r="B2072" s="381" t="s">
        <v>1347</v>
      </c>
      <c r="C2072" s="381" t="s">
        <v>1351</v>
      </c>
    </row>
    <row r="2073" spans="1:4">
      <c r="A2073" s="381" t="str">
        <f>IF(C2074=0,"","改良商品テーブル")</f>
        <v/>
      </c>
      <c r="B2073" s="381" t="s">
        <v>1348</v>
      </c>
      <c r="C2073" s="381">
        <f>改良商品入力!F44</f>
        <v>0</v>
      </c>
    </row>
    <row r="2074" spans="1:4">
      <c r="A2074" s="381" t="str">
        <f>IF(C2074=0,"","改良商品テーブル")</f>
        <v/>
      </c>
      <c r="B2074" s="381" t="s">
        <v>1349</v>
      </c>
      <c r="C2074" s="381">
        <f>改良商品入力!E44</f>
        <v>0</v>
      </c>
    </row>
    <row r="2075" spans="1:4">
      <c r="A2075" s="381" t="str">
        <f>IF(C2081=0,"","改良商品テーブル")</f>
        <v/>
      </c>
      <c r="B2075" s="381" t="s">
        <v>1284</v>
      </c>
      <c r="C2075" s="381" t="str">
        <f>申請用入力!$R$12</f>
        <v/>
      </c>
      <c r="D2075" s="381" t="s">
        <v>1186</v>
      </c>
    </row>
    <row r="2076" spans="1:4">
      <c r="A2076" s="381" t="str">
        <f>IF(C2081=0,"","改良商品テーブル")</f>
        <v/>
      </c>
      <c r="B2076" s="381" t="s">
        <v>1285</v>
      </c>
      <c r="C2076" s="381">
        <f>選択!$A$2</f>
        <v>2025</v>
      </c>
    </row>
    <row r="2077" spans="1:4">
      <c r="A2077" s="381" t="str">
        <f>IF(C2081=0,"","改良商品テーブル")</f>
        <v/>
      </c>
      <c r="B2077" s="381" t="s">
        <v>1254</v>
      </c>
      <c r="C2077" s="381" t="str">
        <f>選択!$A$1</f>
        <v>商品改良支援</v>
      </c>
    </row>
    <row r="2078" spans="1:4">
      <c r="A2078" s="381" t="str">
        <f>IF(C2081=0,"","改良商品テーブル")</f>
        <v/>
      </c>
      <c r="B2078" s="381" t="s">
        <v>1286</v>
      </c>
      <c r="C2078" s="381" t="e">
        <f ca="1">$C$127</f>
        <v>#N/A</v>
      </c>
    </row>
    <row r="2079" spans="1:4">
      <c r="A2079" s="381" t="str">
        <f>IF(C2081=0,"","改良商品テーブル")</f>
        <v/>
      </c>
      <c r="B2079" s="381" t="s">
        <v>1347</v>
      </c>
      <c r="C2079" s="381" t="s">
        <v>1351</v>
      </c>
    </row>
    <row r="2080" spans="1:4">
      <c r="A2080" s="381" t="str">
        <f>IF(C2081=0,"","改良商品テーブル")</f>
        <v/>
      </c>
      <c r="B2080" s="381" t="s">
        <v>1348</v>
      </c>
      <c r="C2080" s="381">
        <f>改良商品入力!F45</f>
        <v>0</v>
      </c>
    </row>
    <row r="2081" spans="1:4">
      <c r="A2081" s="381" t="str">
        <f>IF(C2081=0,"","改良商品テーブル")</f>
        <v/>
      </c>
      <c r="B2081" s="381" t="s">
        <v>1349</v>
      </c>
      <c r="C2081" s="381">
        <f>改良商品入力!E45</f>
        <v>0</v>
      </c>
    </row>
    <row r="2082" spans="1:4">
      <c r="A2082" s="381" t="str">
        <f>IF(C2088=0,"","改良商品テーブル")</f>
        <v/>
      </c>
      <c r="B2082" s="381" t="s">
        <v>1284</v>
      </c>
      <c r="C2082" s="381" t="str">
        <f>申請用入力!$R$12</f>
        <v/>
      </c>
      <c r="D2082" s="381" t="s">
        <v>1186</v>
      </c>
    </row>
    <row r="2083" spans="1:4">
      <c r="A2083" s="381" t="str">
        <f>IF(C2088=0,"","改良商品テーブル")</f>
        <v/>
      </c>
      <c r="B2083" s="381" t="s">
        <v>1285</v>
      </c>
      <c r="C2083" s="381">
        <f>選択!$A$2</f>
        <v>2025</v>
      </c>
    </row>
    <row r="2084" spans="1:4">
      <c r="A2084" s="381" t="str">
        <f>IF(C2088=0,"","改良商品テーブル")</f>
        <v/>
      </c>
      <c r="B2084" s="381" t="s">
        <v>1254</v>
      </c>
      <c r="C2084" s="381" t="str">
        <f>選択!$A$1</f>
        <v>商品改良支援</v>
      </c>
    </row>
    <row r="2085" spans="1:4">
      <c r="A2085" s="381" t="str">
        <f>IF(C2088=0,"","改良商品テーブル")</f>
        <v/>
      </c>
      <c r="B2085" s="381" t="s">
        <v>1286</v>
      </c>
      <c r="C2085" s="381" t="e">
        <f ca="1">$C$127</f>
        <v>#N/A</v>
      </c>
    </row>
    <row r="2086" spans="1:4">
      <c r="A2086" s="381" t="str">
        <f>IF(C2088=0,"","改良商品テーブル")</f>
        <v/>
      </c>
      <c r="B2086" s="381" t="s">
        <v>1347</v>
      </c>
      <c r="C2086" s="381" t="s">
        <v>1351</v>
      </c>
    </row>
    <row r="2087" spans="1:4">
      <c r="A2087" s="381" t="str">
        <f>IF(C2088=0,"","改良商品テーブル")</f>
        <v/>
      </c>
      <c r="B2087" s="381" t="s">
        <v>1348</v>
      </c>
      <c r="C2087" s="381">
        <f>改良商品入力!F46</f>
        <v>0</v>
      </c>
    </row>
    <row r="2088" spans="1:4">
      <c r="A2088" s="381" t="str">
        <f>IF(C2088=0,"","改良商品テーブル")</f>
        <v/>
      </c>
      <c r="B2088" s="381" t="s">
        <v>1349</v>
      </c>
      <c r="C2088" s="381">
        <f>改良商品入力!E46</f>
        <v>0</v>
      </c>
    </row>
    <row r="2089" spans="1:4">
      <c r="A2089" s="381" t="str">
        <f>IF(C2095=0,"","改良商品テーブル")</f>
        <v/>
      </c>
      <c r="B2089" s="381" t="s">
        <v>1284</v>
      </c>
      <c r="C2089" s="381" t="str">
        <f>申請用入力!$R$12</f>
        <v/>
      </c>
      <c r="D2089" s="381" t="s">
        <v>1186</v>
      </c>
    </row>
    <row r="2090" spans="1:4">
      <c r="A2090" s="381" t="str">
        <f>IF(C2095=0,"","改良商品テーブル")</f>
        <v/>
      </c>
      <c r="B2090" s="381" t="s">
        <v>1285</v>
      </c>
      <c r="C2090" s="381">
        <f>選択!$A$2</f>
        <v>2025</v>
      </c>
    </row>
    <row r="2091" spans="1:4">
      <c r="A2091" s="381" t="str">
        <f>IF(C2095=0,"","改良商品テーブル")</f>
        <v/>
      </c>
      <c r="B2091" s="381" t="s">
        <v>1254</v>
      </c>
      <c r="C2091" s="381" t="str">
        <f>選択!$A$1</f>
        <v>商品改良支援</v>
      </c>
    </row>
    <row r="2092" spans="1:4">
      <c r="A2092" s="381" t="str">
        <f>IF(C2095=0,"","改良商品テーブル")</f>
        <v/>
      </c>
      <c r="B2092" s="381" t="s">
        <v>1286</v>
      </c>
      <c r="C2092" s="381" t="e">
        <f ca="1">$C$127</f>
        <v>#N/A</v>
      </c>
    </row>
    <row r="2093" spans="1:4">
      <c r="A2093" s="381" t="str">
        <f>IF(C2095=0,"","改良商品テーブル")</f>
        <v/>
      </c>
      <c r="B2093" s="381" t="s">
        <v>1347</v>
      </c>
      <c r="C2093" s="381" t="s">
        <v>1351</v>
      </c>
    </row>
    <row r="2094" spans="1:4">
      <c r="A2094" s="381" t="str">
        <f>IF(C2095=0,"","改良商品テーブル")</f>
        <v/>
      </c>
      <c r="B2094" s="381" t="s">
        <v>1348</v>
      </c>
      <c r="C2094" s="381">
        <f>改良商品入力!F47</f>
        <v>0</v>
      </c>
    </row>
    <row r="2095" spans="1:4">
      <c r="A2095" s="381" t="str">
        <f>IF(C2095=0,"","改良商品テーブル")</f>
        <v/>
      </c>
      <c r="B2095" s="381" t="s">
        <v>1349</v>
      </c>
      <c r="C2095" s="381">
        <f>改良商品入力!E47</f>
        <v>0</v>
      </c>
    </row>
    <row r="2096" spans="1:4">
      <c r="A2096" s="381" t="str">
        <f>IF(C2102=0,"","改良商品テーブル")</f>
        <v/>
      </c>
      <c r="B2096" s="381" t="s">
        <v>1284</v>
      </c>
      <c r="C2096" s="381" t="str">
        <f>申請用入力!$R$12</f>
        <v/>
      </c>
      <c r="D2096" s="381" t="s">
        <v>1186</v>
      </c>
    </row>
    <row r="2097" spans="1:4">
      <c r="A2097" s="381" t="str">
        <f>IF(C2102=0,"","改良商品テーブル")</f>
        <v/>
      </c>
      <c r="B2097" s="381" t="s">
        <v>1285</v>
      </c>
      <c r="C2097" s="381">
        <f>選択!$A$2</f>
        <v>2025</v>
      </c>
    </row>
    <row r="2098" spans="1:4">
      <c r="A2098" s="381" t="str">
        <f>IF(C2102=0,"","改良商品テーブル")</f>
        <v/>
      </c>
      <c r="B2098" s="381" t="s">
        <v>1254</v>
      </c>
      <c r="C2098" s="381" t="str">
        <f>選択!$A$1</f>
        <v>商品改良支援</v>
      </c>
    </row>
    <row r="2099" spans="1:4">
      <c r="A2099" s="381" t="str">
        <f>IF(C2102=0,"","改良商品テーブル")</f>
        <v/>
      </c>
      <c r="B2099" s="381" t="s">
        <v>1286</v>
      </c>
      <c r="C2099" s="381" t="e">
        <f ca="1">$C$127</f>
        <v>#N/A</v>
      </c>
    </row>
    <row r="2100" spans="1:4">
      <c r="A2100" s="381" t="str">
        <f>IF(C2102=0,"","改良商品テーブル")</f>
        <v/>
      </c>
      <c r="B2100" s="381" t="s">
        <v>1347</v>
      </c>
      <c r="C2100" s="381" t="s">
        <v>1351</v>
      </c>
    </row>
    <row r="2101" spans="1:4">
      <c r="A2101" s="381" t="str">
        <f>IF(C2102=0,"","改良商品テーブル")</f>
        <v/>
      </c>
      <c r="B2101" s="381" t="s">
        <v>1348</v>
      </c>
      <c r="C2101" s="381">
        <f>改良商品入力!F48</f>
        <v>0</v>
      </c>
    </row>
    <row r="2102" spans="1:4">
      <c r="A2102" s="381" t="str">
        <f>IF(C2102=0,"","改良商品テーブル")</f>
        <v/>
      </c>
      <c r="B2102" s="381" t="s">
        <v>1349</v>
      </c>
      <c r="C2102" s="381">
        <f>改良商品入力!E48</f>
        <v>0</v>
      </c>
    </row>
    <row r="2103" spans="1:4">
      <c r="A2103" s="381" t="str">
        <f>IF(C2109=0,"","改良商品テーブル")</f>
        <v/>
      </c>
      <c r="B2103" s="381" t="s">
        <v>1284</v>
      </c>
      <c r="C2103" s="381" t="str">
        <f>申請用入力!$R$12</f>
        <v/>
      </c>
      <c r="D2103" s="381" t="s">
        <v>1186</v>
      </c>
    </row>
    <row r="2104" spans="1:4">
      <c r="A2104" s="381" t="str">
        <f>IF(C2109=0,"","改良商品テーブル")</f>
        <v/>
      </c>
      <c r="B2104" s="381" t="s">
        <v>1285</v>
      </c>
      <c r="C2104" s="381">
        <f>選択!$A$2</f>
        <v>2025</v>
      </c>
    </row>
    <row r="2105" spans="1:4">
      <c r="A2105" s="381" t="str">
        <f>IF(C2109=0,"","改良商品テーブル")</f>
        <v/>
      </c>
      <c r="B2105" s="381" t="s">
        <v>1254</v>
      </c>
      <c r="C2105" s="381" t="str">
        <f>選択!$A$1</f>
        <v>商品改良支援</v>
      </c>
    </row>
    <row r="2106" spans="1:4">
      <c r="A2106" s="381" t="str">
        <f>IF(C2109=0,"","改良商品テーブル")</f>
        <v/>
      </c>
      <c r="B2106" s="381" t="s">
        <v>1286</v>
      </c>
      <c r="C2106" s="381" t="e">
        <f ca="1">$C$127</f>
        <v>#N/A</v>
      </c>
    </row>
    <row r="2107" spans="1:4">
      <c r="A2107" s="381" t="str">
        <f>IF(C2109=0,"","改良商品テーブル")</f>
        <v/>
      </c>
      <c r="B2107" s="381" t="s">
        <v>1347</v>
      </c>
      <c r="C2107" s="381" t="s">
        <v>1351</v>
      </c>
    </row>
    <row r="2108" spans="1:4">
      <c r="A2108" s="381" t="str">
        <f>IF(C2109=0,"","改良商品テーブル")</f>
        <v/>
      </c>
      <c r="B2108" s="381" t="s">
        <v>1348</v>
      </c>
      <c r="C2108" s="381">
        <f>改良商品入力!F49</f>
        <v>0</v>
      </c>
    </row>
    <row r="2109" spans="1:4">
      <c r="A2109" s="381" t="str">
        <f>IF(C2109=0,"","改良商品テーブル")</f>
        <v/>
      </c>
      <c r="B2109" s="381" t="s">
        <v>1349</v>
      </c>
      <c r="C2109" s="381">
        <f>改良商品入力!E49</f>
        <v>0</v>
      </c>
    </row>
    <row r="2110" spans="1:4">
      <c r="A2110" s="381" t="str">
        <f>IF(C2116=0,"","改良商品テーブル")</f>
        <v/>
      </c>
      <c r="B2110" s="381" t="s">
        <v>1284</v>
      </c>
      <c r="C2110" s="381" t="str">
        <f>申請用入力!$R$12</f>
        <v/>
      </c>
      <c r="D2110" s="381" t="s">
        <v>1186</v>
      </c>
    </row>
    <row r="2111" spans="1:4">
      <c r="A2111" s="381" t="str">
        <f>IF(C2116=0,"","改良商品テーブル")</f>
        <v/>
      </c>
      <c r="B2111" s="381" t="s">
        <v>1285</v>
      </c>
      <c r="C2111" s="381">
        <f>選択!$A$2</f>
        <v>2025</v>
      </c>
    </row>
    <row r="2112" spans="1:4">
      <c r="A2112" s="381" t="str">
        <f>IF(C2116=0,"","改良商品テーブル")</f>
        <v/>
      </c>
      <c r="B2112" s="381" t="s">
        <v>1254</v>
      </c>
      <c r="C2112" s="381" t="str">
        <f>選択!$A$1</f>
        <v>商品改良支援</v>
      </c>
    </row>
    <row r="2113" spans="1:4">
      <c r="A2113" s="381" t="str">
        <f>IF(C2116=0,"","改良商品テーブル")</f>
        <v/>
      </c>
      <c r="B2113" s="381" t="s">
        <v>1286</v>
      </c>
      <c r="C2113" s="381" t="e">
        <f ca="1">$C$127</f>
        <v>#N/A</v>
      </c>
    </row>
    <row r="2114" spans="1:4">
      <c r="A2114" s="381" t="str">
        <f>IF(C2116=0,"","改良商品テーブル")</f>
        <v/>
      </c>
      <c r="B2114" s="381" t="s">
        <v>1347</v>
      </c>
      <c r="C2114" s="381" t="s">
        <v>1351</v>
      </c>
    </row>
    <row r="2115" spans="1:4">
      <c r="A2115" s="381" t="str">
        <f>IF(C2116=0,"","改良商品テーブル")</f>
        <v/>
      </c>
      <c r="B2115" s="381" t="s">
        <v>1348</v>
      </c>
      <c r="C2115" s="381">
        <f>改良商品入力!F50</f>
        <v>0</v>
      </c>
    </row>
    <row r="2116" spans="1:4">
      <c r="A2116" s="381" t="str">
        <f>IF(C2116=0,"","改良商品テーブル")</f>
        <v/>
      </c>
      <c r="B2116" s="381" t="s">
        <v>1349</v>
      </c>
      <c r="C2116" s="381">
        <f>改良商品入力!E50</f>
        <v>0</v>
      </c>
    </row>
    <row r="2117" spans="1:4">
      <c r="A2117" s="381" t="str">
        <f>IF(C2123=0,"","改良商品テーブル")</f>
        <v/>
      </c>
      <c r="B2117" s="381" t="s">
        <v>1284</v>
      </c>
      <c r="C2117" s="381" t="str">
        <f>申請用入力!$R$12</f>
        <v/>
      </c>
      <c r="D2117" s="381" t="s">
        <v>1186</v>
      </c>
    </row>
    <row r="2118" spans="1:4">
      <c r="A2118" s="381" t="str">
        <f>IF(C2123=0,"","改良商品テーブル")</f>
        <v/>
      </c>
      <c r="B2118" s="381" t="s">
        <v>1285</v>
      </c>
      <c r="C2118" s="381">
        <f>選択!$A$2</f>
        <v>2025</v>
      </c>
    </row>
    <row r="2119" spans="1:4">
      <c r="A2119" s="381" t="str">
        <f>IF(C2123=0,"","改良商品テーブル")</f>
        <v/>
      </c>
      <c r="B2119" s="381" t="s">
        <v>1254</v>
      </c>
      <c r="C2119" s="381" t="str">
        <f>選択!$A$1</f>
        <v>商品改良支援</v>
      </c>
    </row>
    <row r="2120" spans="1:4">
      <c r="A2120" s="381" t="str">
        <f>IF(C2123=0,"","改良商品テーブル")</f>
        <v/>
      </c>
      <c r="B2120" s="381" t="s">
        <v>1286</v>
      </c>
      <c r="C2120" s="381" t="e">
        <f ca="1">$C$127</f>
        <v>#N/A</v>
      </c>
    </row>
    <row r="2121" spans="1:4">
      <c r="A2121" s="381" t="str">
        <f>IF(C2123=0,"","改良商品テーブル")</f>
        <v/>
      </c>
      <c r="B2121" s="381" t="s">
        <v>1347</v>
      </c>
      <c r="C2121" s="381" t="s">
        <v>1351</v>
      </c>
    </row>
    <row r="2122" spans="1:4">
      <c r="A2122" s="381" t="str">
        <f>IF(C2123=0,"","改良商品テーブル")</f>
        <v/>
      </c>
      <c r="B2122" s="381" t="s">
        <v>1348</v>
      </c>
      <c r="C2122" s="381">
        <f>改良商品入力!F51</f>
        <v>0</v>
      </c>
    </row>
    <row r="2123" spans="1:4">
      <c r="A2123" s="381" t="str">
        <f>IF(C2123=0,"","改良商品テーブル")</f>
        <v/>
      </c>
      <c r="B2123" s="381" t="s">
        <v>1349</v>
      </c>
      <c r="C2123" s="381">
        <f>改良商品入力!E51</f>
        <v>0</v>
      </c>
    </row>
    <row r="2124" spans="1:4">
      <c r="A2124" s="381" t="str">
        <f>IF(C2130=0,"","改良商品テーブル")</f>
        <v/>
      </c>
      <c r="B2124" s="381" t="s">
        <v>1284</v>
      </c>
      <c r="C2124" s="381" t="str">
        <f>申請用入力!$R$12</f>
        <v/>
      </c>
      <c r="D2124" s="381" t="s">
        <v>1186</v>
      </c>
    </row>
    <row r="2125" spans="1:4">
      <c r="A2125" s="381" t="str">
        <f>IF(C2130=0,"","改良商品テーブル")</f>
        <v/>
      </c>
      <c r="B2125" s="381" t="s">
        <v>1285</v>
      </c>
      <c r="C2125" s="381">
        <f>選択!$A$2</f>
        <v>2025</v>
      </c>
    </row>
    <row r="2126" spans="1:4">
      <c r="A2126" s="381" t="str">
        <f>IF(C2130=0,"","改良商品テーブル")</f>
        <v/>
      </c>
      <c r="B2126" s="381" t="s">
        <v>1254</v>
      </c>
      <c r="C2126" s="381" t="str">
        <f>選択!$A$1</f>
        <v>商品改良支援</v>
      </c>
    </row>
    <row r="2127" spans="1:4">
      <c r="A2127" s="381" t="str">
        <f>IF(C2130=0,"","改良商品テーブル")</f>
        <v/>
      </c>
      <c r="B2127" s="381" t="s">
        <v>1286</v>
      </c>
      <c r="C2127" s="381" t="e">
        <f ca="1">$C$127</f>
        <v>#N/A</v>
      </c>
    </row>
    <row r="2128" spans="1:4">
      <c r="A2128" s="381" t="str">
        <f>IF(C2130=0,"","改良商品テーブル")</f>
        <v/>
      </c>
      <c r="B2128" s="381" t="s">
        <v>1347</v>
      </c>
      <c r="C2128" s="381" t="s">
        <v>1351</v>
      </c>
    </row>
    <row r="2129" spans="1:4">
      <c r="A2129" s="381" t="str">
        <f>IF(C2130=0,"","改良商品テーブル")</f>
        <v/>
      </c>
      <c r="B2129" s="381" t="s">
        <v>1348</v>
      </c>
      <c r="C2129" s="381">
        <f>改良商品入力!F52</f>
        <v>0</v>
      </c>
    </row>
    <row r="2130" spans="1:4">
      <c r="A2130" s="381" t="str">
        <f>IF(C2130=0,"","改良商品テーブル")</f>
        <v/>
      </c>
      <c r="B2130" s="381" t="s">
        <v>1349</v>
      </c>
      <c r="C2130" s="381">
        <f>改良商品入力!E52</f>
        <v>0</v>
      </c>
    </row>
    <row r="2131" spans="1:4">
      <c r="A2131" s="381" t="str">
        <f>IF(C2137=0,"","改良商品テーブル")</f>
        <v/>
      </c>
      <c r="B2131" s="381" t="s">
        <v>1284</v>
      </c>
      <c r="C2131" s="381" t="str">
        <f>申請用入力!$R$12</f>
        <v/>
      </c>
      <c r="D2131" s="381" t="s">
        <v>1186</v>
      </c>
    </row>
    <row r="2132" spans="1:4">
      <c r="A2132" s="381" t="str">
        <f>IF(C2137=0,"","改良商品テーブル")</f>
        <v/>
      </c>
      <c r="B2132" s="381" t="s">
        <v>1285</v>
      </c>
      <c r="C2132" s="381">
        <f>選択!$A$2</f>
        <v>2025</v>
      </c>
    </row>
    <row r="2133" spans="1:4">
      <c r="A2133" s="381" t="str">
        <f>IF(C2137=0,"","改良商品テーブル")</f>
        <v/>
      </c>
      <c r="B2133" s="381" t="s">
        <v>1254</v>
      </c>
      <c r="C2133" s="381" t="str">
        <f>選択!$A$1</f>
        <v>商品改良支援</v>
      </c>
    </row>
    <row r="2134" spans="1:4">
      <c r="A2134" s="381" t="str">
        <f>IF(C2137=0,"","改良商品テーブル")</f>
        <v/>
      </c>
      <c r="B2134" s="381" t="s">
        <v>1286</v>
      </c>
      <c r="C2134" s="381" t="e">
        <f ca="1">$C$127</f>
        <v>#N/A</v>
      </c>
    </row>
    <row r="2135" spans="1:4">
      <c r="A2135" s="381" t="str">
        <f>IF(C2137=0,"","改良商品テーブル")</f>
        <v/>
      </c>
      <c r="B2135" s="381" t="s">
        <v>1347</v>
      </c>
      <c r="C2135" s="381" t="s">
        <v>1351</v>
      </c>
    </row>
    <row r="2136" spans="1:4">
      <c r="A2136" s="381" t="str">
        <f>IF(C2137=0,"","改良商品テーブル")</f>
        <v/>
      </c>
      <c r="B2136" s="381" t="s">
        <v>1348</v>
      </c>
      <c r="C2136" s="381">
        <f>改良商品入力!F53</f>
        <v>0</v>
      </c>
    </row>
    <row r="2137" spans="1:4">
      <c r="A2137" s="381" t="str">
        <f>IF(C2137=0,"","改良商品テーブル")</f>
        <v/>
      </c>
      <c r="B2137" s="381" t="s">
        <v>1349</v>
      </c>
      <c r="C2137" s="381">
        <f>改良商品入力!E53</f>
        <v>0</v>
      </c>
    </row>
    <row r="2138" spans="1:4">
      <c r="A2138" s="381" t="str">
        <f>IF(C2144=0,"","改良商品テーブル")</f>
        <v/>
      </c>
      <c r="B2138" s="381" t="s">
        <v>1284</v>
      </c>
      <c r="C2138" s="381" t="str">
        <f>申請用入力!$R$12</f>
        <v/>
      </c>
      <c r="D2138" s="381" t="s">
        <v>1186</v>
      </c>
    </row>
    <row r="2139" spans="1:4">
      <c r="A2139" s="381" t="str">
        <f>IF(C2144=0,"","改良商品テーブル")</f>
        <v/>
      </c>
      <c r="B2139" s="381" t="s">
        <v>1285</v>
      </c>
      <c r="C2139" s="381">
        <f>選択!$A$2</f>
        <v>2025</v>
      </c>
    </row>
    <row r="2140" spans="1:4">
      <c r="A2140" s="381" t="str">
        <f>IF(C2144=0,"","改良商品テーブル")</f>
        <v/>
      </c>
      <c r="B2140" s="381" t="s">
        <v>1254</v>
      </c>
      <c r="C2140" s="381" t="str">
        <f>選択!$A$1</f>
        <v>商品改良支援</v>
      </c>
    </row>
    <row r="2141" spans="1:4">
      <c r="A2141" s="381" t="str">
        <f>IF(C2144=0,"","改良商品テーブル")</f>
        <v/>
      </c>
      <c r="B2141" s="381" t="s">
        <v>1286</v>
      </c>
      <c r="C2141" s="381" t="e">
        <f ca="1">$C$127</f>
        <v>#N/A</v>
      </c>
    </row>
    <row r="2142" spans="1:4">
      <c r="A2142" s="381" t="str">
        <f>IF(C2144=0,"","改良商品テーブル")</f>
        <v/>
      </c>
      <c r="B2142" s="381" t="s">
        <v>1347</v>
      </c>
      <c r="C2142" s="381" t="s">
        <v>1351</v>
      </c>
    </row>
    <row r="2143" spans="1:4">
      <c r="A2143" s="381" t="str">
        <f>IF(C2144=0,"","改良商品テーブル")</f>
        <v/>
      </c>
      <c r="B2143" s="381" t="s">
        <v>1348</v>
      </c>
      <c r="C2143" s="381">
        <f>改良商品入力!F54</f>
        <v>0</v>
      </c>
    </row>
    <row r="2144" spans="1:4">
      <c r="A2144" s="381" t="str">
        <f>IF(C2144=0,"","改良商品テーブル")</f>
        <v/>
      </c>
      <c r="B2144" s="381" t="s">
        <v>1349</v>
      </c>
      <c r="C2144" s="381">
        <f>改良商品入力!E54</f>
        <v>0</v>
      </c>
    </row>
    <row r="2145" spans="1:4">
      <c r="A2145" s="381" t="str">
        <f>IF(C2151=0,"","改良商品テーブル")</f>
        <v/>
      </c>
      <c r="B2145" s="381" t="s">
        <v>1284</v>
      </c>
      <c r="C2145" s="381" t="str">
        <f>申請用入力!$R$12</f>
        <v/>
      </c>
      <c r="D2145" s="381" t="s">
        <v>1186</v>
      </c>
    </row>
    <row r="2146" spans="1:4">
      <c r="A2146" s="381" t="str">
        <f>IF(C2151=0,"","改良商品テーブル")</f>
        <v/>
      </c>
      <c r="B2146" s="381" t="s">
        <v>1285</v>
      </c>
      <c r="C2146" s="381">
        <f>選択!$A$2</f>
        <v>2025</v>
      </c>
    </row>
    <row r="2147" spans="1:4">
      <c r="A2147" s="381" t="str">
        <f>IF(C2151=0,"","改良商品テーブル")</f>
        <v/>
      </c>
      <c r="B2147" s="381" t="s">
        <v>1254</v>
      </c>
      <c r="C2147" s="381" t="str">
        <f>選択!$A$1</f>
        <v>商品改良支援</v>
      </c>
    </row>
    <row r="2148" spans="1:4">
      <c r="A2148" s="381" t="str">
        <f>IF(C2151=0,"","改良商品テーブル")</f>
        <v/>
      </c>
      <c r="B2148" s="381" t="s">
        <v>1286</v>
      </c>
      <c r="C2148" s="381" t="e">
        <f ca="1">$C$127</f>
        <v>#N/A</v>
      </c>
    </row>
    <row r="2149" spans="1:4">
      <c r="A2149" s="381" t="str">
        <f>IF(C2151=0,"","改良商品テーブル")</f>
        <v/>
      </c>
      <c r="B2149" s="381" t="s">
        <v>1347</v>
      </c>
      <c r="C2149" s="381" t="s">
        <v>1351</v>
      </c>
    </row>
    <row r="2150" spans="1:4">
      <c r="A2150" s="381" t="str">
        <f>IF(C2151=0,"","改良商品テーブル")</f>
        <v/>
      </c>
      <c r="B2150" s="381" t="s">
        <v>1348</v>
      </c>
      <c r="C2150" s="381">
        <f>改良商品入力!F55</f>
        <v>0</v>
      </c>
    </row>
    <row r="2151" spans="1:4">
      <c r="A2151" s="381" t="str">
        <f>IF(C2151=0,"","改良商品テーブル")</f>
        <v/>
      </c>
      <c r="B2151" s="381" t="s">
        <v>1349</v>
      </c>
      <c r="C2151" s="381">
        <f>改良商品入力!E55</f>
        <v>0</v>
      </c>
    </row>
    <row r="2152" spans="1:4">
      <c r="A2152" s="381" t="str">
        <f>IF(C2158=0,"","改良商品テーブル")</f>
        <v/>
      </c>
      <c r="B2152" s="381" t="s">
        <v>1284</v>
      </c>
      <c r="C2152" s="381" t="str">
        <f>申請用入力!$R$12</f>
        <v/>
      </c>
      <c r="D2152" s="381" t="s">
        <v>1186</v>
      </c>
    </row>
    <row r="2153" spans="1:4">
      <c r="A2153" s="381" t="str">
        <f>IF(C2158=0,"","改良商品テーブル")</f>
        <v/>
      </c>
      <c r="B2153" s="381" t="s">
        <v>1285</v>
      </c>
      <c r="C2153" s="381">
        <f>選択!$A$2</f>
        <v>2025</v>
      </c>
    </row>
    <row r="2154" spans="1:4">
      <c r="A2154" s="381" t="str">
        <f>IF(C2158=0,"","改良商品テーブル")</f>
        <v/>
      </c>
      <c r="B2154" s="381" t="s">
        <v>1254</v>
      </c>
      <c r="C2154" s="381" t="str">
        <f>選択!$A$1</f>
        <v>商品改良支援</v>
      </c>
    </row>
    <row r="2155" spans="1:4">
      <c r="A2155" s="381" t="str">
        <f>IF(C2158=0,"","改良商品テーブル")</f>
        <v/>
      </c>
      <c r="B2155" s="381" t="s">
        <v>1286</v>
      </c>
      <c r="C2155" s="381" t="e">
        <f ca="1">$C$127</f>
        <v>#N/A</v>
      </c>
    </row>
    <row r="2156" spans="1:4">
      <c r="A2156" s="381" t="str">
        <f>IF(C2158=0,"","改良商品テーブル")</f>
        <v/>
      </c>
      <c r="B2156" s="381" t="s">
        <v>1347</v>
      </c>
      <c r="C2156" s="381" t="s">
        <v>1351</v>
      </c>
    </row>
    <row r="2157" spans="1:4">
      <c r="A2157" s="381" t="str">
        <f>IF(C2158=0,"","改良商品テーブル")</f>
        <v/>
      </c>
      <c r="B2157" s="381" t="s">
        <v>1348</v>
      </c>
      <c r="C2157" s="381">
        <f>改良商品入力!F56</f>
        <v>0</v>
      </c>
    </row>
    <row r="2158" spans="1:4">
      <c r="A2158" s="381" t="str">
        <f>IF(C2158=0,"","改良商品テーブル")</f>
        <v/>
      </c>
      <c r="B2158" s="381" t="s">
        <v>1349</v>
      </c>
      <c r="C2158" s="381">
        <f>改良商品入力!E56</f>
        <v>0</v>
      </c>
    </row>
    <row r="2159" spans="1:4">
      <c r="A2159" s="381" t="str">
        <f>IF(C2165=0,"","改良商品テーブル")</f>
        <v/>
      </c>
      <c r="B2159" s="381" t="s">
        <v>1284</v>
      </c>
      <c r="C2159" s="381" t="str">
        <f>申請用入力!$R$12</f>
        <v/>
      </c>
      <c r="D2159" s="381" t="s">
        <v>1186</v>
      </c>
    </row>
    <row r="2160" spans="1:4">
      <c r="A2160" s="381" t="str">
        <f>IF(C2165=0,"","改良商品テーブル")</f>
        <v/>
      </c>
      <c r="B2160" s="381" t="s">
        <v>1285</v>
      </c>
      <c r="C2160" s="381">
        <f>選択!$A$2</f>
        <v>2025</v>
      </c>
    </row>
    <row r="2161" spans="1:4">
      <c r="A2161" s="381" t="str">
        <f>IF(C2165=0,"","改良商品テーブル")</f>
        <v/>
      </c>
      <c r="B2161" s="381" t="s">
        <v>1254</v>
      </c>
      <c r="C2161" s="381" t="str">
        <f>選択!$A$1</f>
        <v>商品改良支援</v>
      </c>
    </row>
    <row r="2162" spans="1:4">
      <c r="A2162" s="381" t="str">
        <f>IF(C2165=0,"","改良商品テーブル")</f>
        <v/>
      </c>
      <c r="B2162" s="381" t="s">
        <v>1286</v>
      </c>
      <c r="C2162" s="381" t="e">
        <f ca="1">$C$127</f>
        <v>#N/A</v>
      </c>
    </row>
    <row r="2163" spans="1:4">
      <c r="A2163" s="381" t="str">
        <f>IF(C2165=0,"","改良商品テーブル")</f>
        <v/>
      </c>
      <c r="B2163" s="381" t="s">
        <v>1347</v>
      </c>
      <c r="C2163" s="381" t="s">
        <v>1351</v>
      </c>
    </row>
    <row r="2164" spans="1:4">
      <c r="A2164" s="381" t="str">
        <f>IF(C2165=0,"","改良商品テーブル")</f>
        <v/>
      </c>
      <c r="B2164" s="381" t="s">
        <v>1348</v>
      </c>
      <c r="C2164" s="381">
        <f>改良商品入力!F57</f>
        <v>0</v>
      </c>
    </row>
    <row r="2165" spans="1:4">
      <c r="A2165" s="381" t="str">
        <f>IF(C2165=0,"","改良商品テーブル")</f>
        <v/>
      </c>
      <c r="B2165" s="381" t="s">
        <v>1349</v>
      </c>
      <c r="C2165" s="381">
        <f>改良商品入力!E57</f>
        <v>0</v>
      </c>
    </row>
    <row r="2166" spans="1:4">
      <c r="A2166" s="381" t="str">
        <f>IF(C2172=0,"","改良商品テーブル")</f>
        <v/>
      </c>
      <c r="B2166" s="381" t="s">
        <v>1284</v>
      </c>
      <c r="C2166" s="381" t="str">
        <f>申請用入力!$R$12</f>
        <v/>
      </c>
      <c r="D2166" s="381" t="s">
        <v>1186</v>
      </c>
    </row>
    <row r="2167" spans="1:4">
      <c r="A2167" s="381" t="str">
        <f>IF(C2172=0,"","改良商品テーブル")</f>
        <v/>
      </c>
      <c r="B2167" s="381" t="s">
        <v>1285</v>
      </c>
      <c r="C2167" s="381">
        <f>選択!$A$2</f>
        <v>2025</v>
      </c>
    </row>
    <row r="2168" spans="1:4">
      <c r="A2168" s="381" t="str">
        <f>IF(C2172=0,"","改良商品テーブル")</f>
        <v/>
      </c>
      <c r="B2168" s="381" t="s">
        <v>1254</v>
      </c>
      <c r="C2168" s="381" t="str">
        <f>選択!$A$1</f>
        <v>商品改良支援</v>
      </c>
    </row>
    <row r="2169" spans="1:4">
      <c r="A2169" s="381" t="str">
        <f>IF(C2172=0,"","改良商品テーブル")</f>
        <v/>
      </c>
      <c r="B2169" s="381" t="s">
        <v>1286</v>
      </c>
      <c r="C2169" s="381" t="e">
        <f ca="1">$C$127</f>
        <v>#N/A</v>
      </c>
    </row>
    <row r="2170" spans="1:4">
      <c r="A2170" s="381" t="str">
        <f>IF(C2172=0,"","改良商品テーブル")</f>
        <v/>
      </c>
      <c r="B2170" s="381" t="s">
        <v>1347</v>
      </c>
      <c r="C2170" s="381" t="s">
        <v>1351</v>
      </c>
    </row>
    <row r="2171" spans="1:4">
      <c r="A2171" s="381" t="str">
        <f>IF(C2172=0,"","改良商品テーブル")</f>
        <v/>
      </c>
      <c r="B2171" s="381" t="s">
        <v>1348</v>
      </c>
      <c r="C2171" s="381">
        <f>改良商品入力!F58</f>
        <v>0</v>
      </c>
    </row>
    <row r="2172" spans="1:4">
      <c r="A2172" s="381" t="str">
        <f>IF(C2172=0,"","改良商品テーブル")</f>
        <v/>
      </c>
      <c r="B2172" s="381" t="s">
        <v>1349</v>
      </c>
      <c r="C2172" s="381">
        <f>改良商品入力!E58</f>
        <v>0</v>
      </c>
    </row>
    <row r="2173" spans="1:4">
      <c r="A2173" s="381" t="str">
        <f>IF(C2179=0,"","改良商品テーブル")</f>
        <v/>
      </c>
      <c r="B2173" s="381" t="s">
        <v>1284</v>
      </c>
      <c r="C2173" s="381" t="str">
        <f>申請用入力!$R$12</f>
        <v/>
      </c>
      <c r="D2173" s="381" t="s">
        <v>1186</v>
      </c>
    </row>
    <row r="2174" spans="1:4">
      <c r="A2174" s="381" t="str">
        <f>IF(C2179=0,"","改良商品テーブル")</f>
        <v/>
      </c>
      <c r="B2174" s="381" t="s">
        <v>1285</v>
      </c>
      <c r="C2174" s="381">
        <f>選択!$A$2</f>
        <v>2025</v>
      </c>
    </row>
    <row r="2175" spans="1:4">
      <c r="A2175" s="381" t="str">
        <f>IF(C2179=0,"","改良商品テーブル")</f>
        <v/>
      </c>
      <c r="B2175" s="381" t="s">
        <v>1254</v>
      </c>
      <c r="C2175" s="381" t="str">
        <f>選択!$A$1</f>
        <v>商品改良支援</v>
      </c>
    </row>
    <row r="2176" spans="1:4">
      <c r="A2176" s="381" t="str">
        <f>IF(C2179=0,"","改良商品テーブル")</f>
        <v/>
      </c>
      <c r="B2176" s="381" t="s">
        <v>1286</v>
      </c>
      <c r="C2176" s="381" t="e">
        <f ca="1">$C$127</f>
        <v>#N/A</v>
      </c>
    </row>
    <row r="2177" spans="1:4">
      <c r="A2177" s="381" t="str">
        <f>IF(C2179=0,"","改良商品テーブル")</f>
        <v/>
      </c>
      <c r="B2177" s="381" t="s">
        <v>1347</v>
      </c>
      <c r="C2177" s="381" t="s">
        <v>1351</v>
      </c>
    </row>
    <row r="2178" spans="1:4">
      <c r="A2178" s="381" t="str">
        <f>IF(C2179=0,"","改良商品テーブル")</f>
        <v/>
      </c>
      <c r="B2178" s="381" t="s">
        <v>1348</v>
      </c>
      <c r="C2178" s="381">
        <f>改良商品入力!F59</f>
        <v>0</v>
      </c>
    </row>
    <row r="2179" spans="1:4">
      <c r="A2179" s="381" t="str">
        <f>IF(C2179=0,"","改良商品テーブル")</f>
        <v/>
      </c>
      <c r="B2179" s="381" t="s">
        <v>1349</v>
      </c>
      <c r="C2179" s="381">
        <f>改良商品入力!E59</f>
        <v>0</v>
      </c>
    </row>
    <row r="2180" spans="1:4">
      <c r="A2180" s="381" t="str">
        <f>IF(C2186=0,"","改良商品テーブル")</f>
        <v/>
      </c>
      <c r="B2180" s="381" t="s">
        <v>1284</v>
      </c>
      <c r="C2180" s="381" t="str">
        <f>申請用入力!$R$12</f>
        <v/>
      </c>
      <c r="D2180" s="381" t="s">
        <v>1186</v>
      </c>
    </row>
    <row r="2181" spans="1:4">
      <c r="A2181" s="381" t="str">
        <f>IF(C2186=0,"","改良商品テーブル")</f>
        <v/>
      </c>
      <c r="B2181" s="381" t="s">
        <v>1285</v>
      </c>
      <c r="C2181" s="381">
        <f>選択!$A$2</f>
        <v>2025</v>
      </c>
    </row>
    <row r="2182" spans="1:4">
      <c r="A2182" s="381" t="str">
        <f>IF(C2186=0,"","改良商品テーブル")</f>
        <v/>
      </c>
      <c r="B2182" s="381" t="s">
        <v>1254</v>
      </c>
      <c r="C2182" s="381" t="str">
        <f>選択!$A$1</f>
        <v>商品改良支援</v>
      </c>
    </row>
    <row r="2183" spans="1:4">
      <c r="A2183" s="381" t="str">
        <f>IF(C2186=0,"","改良商品テーブル")</f>
        <v/>
      </c>
      <c r="B2183" s="381" t="s">
        <v>1286</v>
      </c>
      <c r="C2183" s="381" t="e">
        <f ca="1">$C$127</f>
        <v>#N/A</v>
      </c>
    </row>
    <row r="2184" spans="1:4">
      <c r="A2184" s="381" t="str">
        <f>IF(C2186=0,"","改良商品テーブル")</f>
        <v/>
      </c>
      <c r="B2184" s="381" t="s">
        <v>1347</v>
      </c>
      <c r="C2184" s="381" t="s">
        <v>1351</v>
      </c>
    </row>
    <row r="2185" spans="1:4">
      <c r="A2185" s="381" t="str">
        <f>IF(C2186=0,"","改良商品テーブル")</f>
        <v/>
      </c>
      <c r="B2185" s="381" t="s">
        <v>1348</v>
      </c>
      <c r="C2185" s="381">
        <f>改良商品入力!F60</f>
        <v>0</v>
      </c>
    </row>
    <row r="2186" spans="1:4">
      <c r="A2186" s="381" t="str">
        <f>IF(C2186=0,"","改良商品テーブル")</f>
        <v/>
      </c>
      <c r="B2186" s="381" t="s">
        <v>1349</v>
      </c>
      <c r="C2186" s="381">
        <f>改良商品入力!E60</f>
        <v>0</v>
      </c>
    </row>
    <row r="2187" spans="1:4">
      <c r="A2187" s="381" t="str">
        <f>IF(C2193=0,"","改良商品テーブル")</f>
        <v/>
      </c>
      <c r="B2187" s="381" t="s">
        <v>1284</v>
      </c>
      <c r="C2187" s="381" t="str">
        <f>申請用入力!$R$12</f>
        <v/>
      </c>
      <c r="D2187" s="381" t="s">
        <v>1186</v>
      </c>
    </row>
    <row r="2188" spans="1:4">
      <c r="A2188" s="381" t="str">
        <f>IF(C2193=0,"","改良商品テーブル")</f>
        <v/>
      </c>
      <c r="B2188" s="381" t="s">
        <v>1285</v>
      </c>
      <c r="C2188" s="381">
        <f>選択!$A$2</f>
        <v>2025</v>
      </c>
    </row>
    <row r="2189" spans="1:4">
      <c r="A2189" s="381" t="str">
        <f>IF(C2193=0,"","改良商品テーブル")</f>
        <v/>
      </c>
      <c r="B2189" s="381" t="s">
        <v>1254</v>
      </c>
      <c r="C2189" s="381" t="str">
        <f>選択!$A$1</f>
        <v>商品改良支援</v>
      </c>
    </row>
    <row r="2190" spans="1:4">
      <c r="A2190" s="381" t="str">
        <f>IF(C2193=0,"","改良商品テーブル")</f>
        <v/>
      </c>
      <c r="B2190" s="381" t="s">
        <v>1286</v>
      </c>
      <c r="C2190" s="381" t="e">
        <f ca="1">$C$127</f>
        <v>#N/A</v>
      </c>
    </row>
    <row r="2191" spans="1:4">
      <c r="A2191" s="381" t="str">
        <f>IF(C2193=0,"","改良商品テーブル")</f>
        <v/>
      </c>
      <c r="B2191" s="381" t="s">
        <v>1347</v>
      </c>
      <c r="C2191" s="381" t="s">
        <v>1351</v>
      </c>
    </row>
    <row r="2192" spans="1:4">
      <c r="A2192" s="381" t="str">
        <f>IF(C2193=0,"","改良商品テーブル")</f>
        <v/>
      </c>
      <c r="B2192" s="381" t="s">
        <v>1348</v>
      </c>
      <c r="C2192" s="381">
        <f>改良商品入力!F61</f>
        <v>0</v>
      </c>
    </row>
    <row r="2193" spans="1:4">
      <c r="A2193" s="381" t="str">
        <f>IF(C2193=0,"","改良商品テーブル")</f>
        <v/>
      </c>
      <c r="B2193" s="381" t="s">
        <v>1349</v>
      </c>
      <c r="C2193" s="381">
        <f>改良商品入力!E61</f>
        <v>0</v>
      </c>
    </row>
    <row r="2194" spans="1:4">
      <c r="A2194" s="381" t="str">
        <f>IF(C2200=0,"","改良商品テーブル")</f>
        <v/>
      </c>
      <c r="B2194" s="381" t="s">
        <v>1284</v>
      </c>
      <c r="C2194" s="381" t="str">
        <f>申請用入力!$R$12</f>
        <v/>
      </c>
      <c r="D2194" s="381" t="s">
        <v>1186</v>
      </c>
    </row>
    <row r="2195" spans="1:4">
      <c r="A2195" s="381" t="str">
        <f>IF(C2200=0,"","改良商品テーブル")</f>
        <v/>
      </c>
      <c r="B2195" s="381" t="s">
        <v>1285</v>
      </c>
      <c r="C2195" s="381">
        <f>選択!$A$2</f>
        <v>2025</v>
      </c>
    </row>
    <row r="2196" spans="1:4">
      <c r="A2196" s="381" t="str">
        <f>IF(C2200=0,"","改良商品テーブル")</f>
        <v/>
      </c>
      <c r="B2196" s="381" t="s">
        <v>1254</v>
      </c>
      <c r="C2196" s="381" t="str">
        <f>選択!$A$1</f>
        <v>商品改良支援</v>
      </c>
    </row>
    <row r="2197" spans="1:4">
      <c r="A2197" s="381" t="str">
        <f>IF(C2200=0,"","改良商品テーブル")</f>
        <v/>
      </c>
      <c r="B2197" s="381" t="s">
        <v>1286</v>
      </c>
      <c r="C2197" s="381" t="e">
        <f ca="1">$C$127</f>
        <v>#N/A</v>
      </c>
    </row>
    <row r="2198" spans="1:4">
      <c r="A2198" s="381" t="str">
        <f>IF(C2200=0,"","改良商品テーブル")</f>
        <v/>
      </c>
      <c r="B2198" s="381" t="s">
        <v>1347</v>
      </c>
      <c r="C2198" s="381" t="s">
        <v>1351</v>
      </c>
    </row>
    <row r="2199" spans="1:4">
      <c r="A2199" s="381" t="str">
        <f>IF(C2200=0,"","改良商品テーブル")</f>
        <v/>
      </c>
      <c r="B2199" s="381" t="s">
        <v>1348</v>
      </c>
      <c r="C2199" s="381">
        <f>改良商品入力!F62</f>
        <v>0</v>
      </c>
    </row>
    <row r="2200" spans="1:4">
      <c r="A2200" s="381" t="str">
        <f>IF(C2200=0,"","改良商品テーブル")</f>
        <v/>
      </c>
      <c r="B2200" s="381" t="s">
        <v>1349</v>
      </c>
      <c r="C2200" s="381">
        <f>改良商品入力!E62</f>
        <v>0</v>
      </c>
    </row>
    <row r="2201" spans="1:4">
      <c r="A2201" s="381" t="str">
        <f>IF(C2207=0,"","改良商品テーブル")</f>
        <v/>
      </c>
      <c r="B2201" s="381" t="s">
        <v>1284</v>
      </c>
      <c r="C2201" s="381" t="str">
        <f>申請用入力!$R$12</f>
        <v/>
      </c>
      <c r="D2201" s="381" t="s">
        <v>1186</v>
      </c>
    </row>
    <row r="2202" spans="1:4">
      <c r="A2202" s="381" t="str">
        <f>IF(C2207=0,"","改良商品テーブル")</f>
        <v/>
      </c>
      <c r="B2202" s="381" t="s">
        <v>1285</v>
      </c>
      <c r="C2202" s="381">
        <f>選択!$A$2</f>
        <v>2025</v>
      </c>
    </row>
    <row r="2203" spans="1:4">
      <c r="A2203" s="381" t="str">
        <f>IF(C2207=0,"","改良商品テーブル")</f>
        <v/>
      </c>
      <c r="B2203" s="381" t="s">
        <v>1254</v>
      </c>
      <c r="C2203" s="381" t="str">
        <f>選択!$A$1</f>
        <v>商品改良支援</v>
      </c>
    </row>
    <row r="2204" spans="1:4">
      <c r="A2204" s="381" t="str">
        <f>IF(C2207=0,"","改良商品テーブル")</f>
        <v/>
      </c>
      <c r="B2204" s="381" t="s">
        <v>1286</v>
      </c>
      <c r="C2204" s="381" t="e">
        <f ca="1">$C$127</f>
        <v>#N/A</v>
      </c>
    </row>
    <row r="2205" spans="1:4">
      <c r="A2205" s="381" t="str">
        <f>IF(C2207=0,"","改良商品テーブル")</f>
        <v/>
      </c>
      <c r="B2205" s="381" t="s">
        <v>1347</v>
      </c>
      <c r="C2205" s="381" t="s">
        <v>1351</v>
      </c>
    </row>
    <row r="2206" spans="1:4">
      <c r="A2206" s="381" t="str">
        <f>IF(C2207=0,"","改良商品テーブル")</f>
        <v/>
      </c>
      <c r="B2206" s="381" t="s">
        <v>1348</v>
      </c>
      <c r="C2206" s="381">
        <f>改良商品入力!F63</f>
        <v>0</v>
      </c>
    </row>
    <row r="2207" spans="1:4">
      <c r="A2207" s="381" t="str">
        <f>IF(C2207=0,"","改良商品テーブル")</f>
        <v/>
      </c>
      <c r="B2207" s="381" t="s">
        <v>1349</v>
      </c>
      <c r="C2207" s="381">
        <f>改良商品入力!E63</f>
        <v>0</v>
      </c>
    </row>
    <row r="2208" spans="1:4">
      <c r="A2208" s="381" t="str">
        <f>IF(C2214=0,"","改良商品テーブル")</f>
        <v/>
      </c>
      <c r="B2208" s="381" t="s">
        <v>1284</v>
      </c>
      <c r="C2208" s="381" t="str">
        <f>申請用入力!$R$12</f>
        <v/>
      </c>
      <c r="D2208" s="381" t="s">
        <v>1186</v>
      </c>
    </row>
    <row r="2209" spans="1:4">
      <c r="A2209" s="381" t="str">
        <f>IF(C2214=0,"","改良商品テーブル")</f>
        <v/>
      </c>
      <c r="B2209" s="381" t="s">
        <v>1285</v>
      </c>
      <c r="C2209" s="381">
        <f>選択!$A$2</f>
        <v>2025</v>
      </c>
    </row>
    <row r="2210" spans="1:4">
      <c r="A2210" s="381" t="str">
        <f>IF(C2214=0,"","改良商品テーブル")</f>
        <v/>
      </c>
      <c r="B2210" s="381" t="s">
        <v>1254</v>
      </c>
      <c r="C2210" s="381" t="str">
        <f>選択!$A$1</f>
        <v>商品改良支援</v>
      </c>
    </row>
    <row r="2211" spans="1:4">
      <c r="A2211" s="381" t="str">
        <f>IF(C2214=0,"","改良商品テーブル")</f>
        <v/>
      </c>
      <c r="B2211" s="381" t="s">
        <v>1286</v>
      </c>
      <c r="C2211" s="381" t="e">
        <f ca="1">$C$127</f>
        <v>#N/A</v>
      </c>
    </row>
    <row r="2212" spans="1:4">
      <c r="A2212" s="381" t="str">
        <f>IF(C2214=0,"","改良商品テーブル")</f>
        <v/>
      </c>
      <c r="B2212" s="381" t="s">
        <v>1347</v>
      </c>
      <c r="C2212" s="381" t="s">
        <v>1351</v>
      </c>
    </row>
    <row r="2213" spans="1:4">
      <c r="A2213" s="381" t="str">
        <f>IF(C2214=0,"","改良商品テーブル")</f>
        <v/>
      </c>
      <c r="B2213" s="381" t="s">
        <v>1348</v>
      </c>
      <c r="C2213" s="381">
        <f>改良商品入力!F64</f>
        <v>0</v>
      </c>
    </row>
    <row r="2214" spans="1:4">
      <c r="A2214" s="381" t="str">
        <f>IF(C2214=0,"","改良商品テーブル")</f>
        <v/>
      </c>
      <c r="B2214" s="381" t="s">
        <v>1349</v>
      </c>
      <c r="C2214" s="381">
        <f>改良商品入力!E64</f>
        <v>0</v>
      </c>
    </row>
    <row r="2215" spans="1:4">
      <c r="A2215" s="381" t="str">
        <f>IF(C2221=0,"","改良商品テーブル")</f>
        <v/>
      </c>
      <c r="B2215" s="381" t="s">
        <v>1284</v>
      </c>
      <c r="C2215" s="381" t="str">
        <f>申請用入力!$R$12</f>
        <v/>
      </c>
      <c r="D2215" s="381" t="s">
        <v>1186</v>
      </c>
    </row>
    <row r="2216" spans="1:4">
      <c r="A2216" s="381" t="str">
        <f>IF(C2221=0,"","改良商品テーブル")</f>
        <v/>
      </c>
      <c r="B2216" s="381" t="s">
        <v>1285</v>
      </c>
      <c r="C2216" s="381">
        <f>選択!$A$2</f>
        <v>2025</v>
      </c>
    </row>
    <row r="2217" spans="1:4">
      <c r="A2217" s="381" t="str">
        <f>IF(C2221=0,"","改良商品テーブル")</f>
        <v/>
      </c>
      <c r="B2217" s="381" t="s">
        <v>1254</v>
      </c>
      <c r="C2217" s="381" t="str">
        <f>選択!$A$1</f>
        <v>商品改良支援</v>
      </c>
    </row>
    <row r="2218" spans="1:4">
      <c r="A2218" s="381" t="str">
        <f>IF(C2221=0,"","改良商品テーブル")</f>
        <v/>
      </c>
      <c r="B2218" s="381" t="s">
        <v>1286</v>
      </c>
      <c r="C2218" s="381" t="e">
        <f ca="1">$C$127</f>
        <v>#N/A</v>
      </c>
    </row>
    <row r="2219" spans="1:4">
      <c r="A2219" s="381" t="str">
        <f>IF(C2221=0,"","改良商品テーブル")</f>
        <v/>
      </c>
      <c r="B2219" s="381" t="s">
        <v>1347</v>
      </c>
      <c r="C2219" s="381" t="s">
        <v>1351</v>
      </c>
    </row>
    <row r="2220" spans="1:4">
      <c r="A2220" s="381" t="str">
        <f>IF(C2221=0,"","改良商品テーブル")</f>
        <v/>
      </c>
      <c r="B2220" s="381" t="s">
        <v>1348</v>
      </c>
      <c r="C2220" s="381">
        <f>改良商品入力!F65</f>
        <v>0</v>
      </c>
    </row>
    <row r="2221" spans="1:4">
      <c r="A2221" s="381" t="str">
        <f>IF(C2221=0,"","改良商品テーブル")</f>
        <v/>
      </c>
      <c r="B2221" s="381" t="s">
        <v>1349</v>
      </c>
      <c r="C2221" s="381">
        <f>改良商品入力!E65</f>
        <v>0</v>
      </c>
    </row>
    <row r="2222" spans="1:4">
      <c r="A2222" s="381" t="str">
        <f>IF(C2228=0,"","改良商品テーブル")</f>
        <v/>
      </c>
      <c r="B2222" s="381" t="s">
        <v>1284</v>
      </c>
      <c r="C2222" s="381" t="str">
        <f>申請用入力!$R$12</f>
        <v/>
      </c>
      <c r="D2222" s="381" t="s">
        <v>1186</v>
      </c>
    </row>
    <row r="2223" spans="1:4">
      <c r="A2223" s="381" t="str">
        <f>IF(C2228=0,"","改良商品テーブル")</f>
        <v/>
      </c>
      <c r="B2223" s="381" t="s">
        <v>1285</v>
      </c>
      <c r="C2223" s="381">
        <f>選択!$A$2</f>
        <v>2025</v>
      </c>
    </row>
    <row r="2224" spans="1:4">
      <c r="A2224" s="381" t="str">
        <f>IF(C2228=0,"","改良商品テーブル")</f>
        <v/>
      </c>
      <c r="B2224" s="381" t="s">
        <v>1254</v>
      </c>
      <c r="C2224" s="381" t="str">
        <f>選択!$A$1</f>
        <v>商品改良支援</v>
      </c>
    </row>
    <row r="2225" spans="1:4">
      <c r="A2225" s="381" t="str">
        <f>IF(C2228=0,"","改良商品テーブル")</f>
        <v/>
      </c>
      <c r="B2225" s="381" t="s">
        <v>1286</v>
      </c>
      <c r="C2225" s="381" t="e">
        <f ca="1">$C$127</f>
        <v>#N/A</v>
      </c>
    </row>
    <row r="2226" spans="1:4">
      <c r="A2226" s="381" t="str">
        <f>IF(C2228=0,"","改良商品テーブル")</f>
        <v/>
      </c>
      <c r="B2226" s="381" t="s">
        <v>1347</v>
      </c>
      <c r="C2226" s="381" t="s">
        <v>1351</v>
      </c>
    </row>
    <row r="2227" spans="1:4">
      <c r="A2227" s="381" t="str">
        <f>IF(C2228=0,"","改良商品テーブル")</f>
        <v/>
      </c>
      <c r="B2227" s="381" t="s">
        <v>1348</v>
      </c>
      <c r="C2227" s="381">
        <f>改良商品入力!F66</f>
        <v>0</v>
      </c>
    </row>
    <row r="2228" spans="1:4">
      <c r="A2228" s="381" t="str">
        <f>IF(C2228=0,"","改良商品テーブル")</f>
        <v/>
      </c>
      <c r="B2228" s="381" t="s">
        <v>1349</v>
      </c>
      <c r="C2228" s="381">
        <f>改良商品入力!E66</f>
        <v>0</v>
      </c>
    </row>
    <row r="2229" spans="1:4">
      <c r="A2229" s="381" t="str">
        <f>IF(C2235=0,"","改良商品テーブル")</f>
        <v/>
      </c>
      <c r="B2229" s="381" t="s">
        <v>1284</v>
      </c>
      <c r="C2229" s="381" t="str">
        <f>申請用入力!$R$12</f>
        <v/>
      </c>
      <c r="D2229" s="381" t="s">
        <v>1186</v>
      </c>
    </row>
    <row r="2230" spans="1:4">
      <c r="A2230" s="381" t="str">
        <f>IF(C2235=0,"","改良商品テーブル")</f>
        <v/>
      </c>
      <c r="B2230" s="381" t="s">
        <v>1285</v>
      </c>
      <c r="C2230" s="381">
        <f>選択!$A$2</f>
        <v>2025</v>
      </c>
    </row>
    <row r="2231" spans="1:4">
      <c r="A2231" s="381" t="str">
        <f>IF(C2235=0,"","改良商品テーブル")</f>
        <v/>
      </c>
      <c r="B2231" s="381" t="s">
        <v>1254</v>
      </c>
      <c r="C2231" s="381" t="str">
        <f>選択!$A$1</f>
        <v>商品改良支援</v>
      </c>
    </row>
    <row r="2232" spans="1:4">
      <c r="A2232" s="381" t="str">
        <f>IF(C2235=0,"","改良商品テーブル")</f>
        <v/>
      </c>
      <c r="B2232" s="381" t="s">
        <v>1286</v>
      </c>
      <c r="C2232" s="381" t="e">
        <f ca="1">$C$127</f>
        <v>#N/A</v>
      </c>
    </row>
    <row r="2233" spans="1:4">
      <c r="A2233" s="381" t="str">
        <f>IF(C2235=0,"","改良商品テーブル")</f>
        <v/>
      </c>
      <c r="B2233" s="381" t="s">
        <v>1347</v>
      </c>
      <c r="C2233" s="381" t="s">
        <v>1351</v>
      </c>
    </row>
    <row r="2234" spans="1:4">
      <c r="A2234" s="381" t="str">
        <f>IF(C2235=0,"","改良商品テーブル")</f>
        <v/>
      </c>
      <c r="B2234" s="381" t="s">
        <v>1348</v>
      </c>
      <c r="C2234" s="381">
        <f>改良商品入力!F67</f>
        <v>0</v>
      </c>
    </row>
    <row r="2235" spans="1:4">
      <c r="A2235" s="381" t="str">
        <f>IF(C2235=0,"","改良商品テーブル")</f>
        <v/>
      </c>
      <c r="B2235" s="381" t="s">
        <v>1349</v>
      </c>
      <c r="C2235" s="381">
        <f>改良商品入力!E67</f>
        <v>0</v>
      </c>
    </row>
    <row r="2236" spans="1:4">
      <c r="A2236" s="381" t="str">
        <f>IF(C2242=0,"","改良商品テーブル")</f>
        <v/>
      </c>
      <c r="B2236" s="381" t="s">
        <v>1284</v>
      </c>
      <c r="C2236" s="381" t="str">
        <f>申請用入力!$R$12</f>
        <v/>
      </c>
      <c r="D2236" s="381" t="s">
        <v>1186</v>
      </c>
    </row>
    <row r="2237" spans="1:4">
      <c r="A2237" s="381" t="str">
        <f>IF(C2242=0,"","改良商品テーブル")</f>
        <v/>
      </c>
      <c r="B2237" s="381" t="s">
        <v>1285</v>
      </c>
      <c r="C2237" s="381">
        <f>選択!$A$2</f>
        <v>2025</v>
      </c>
    </row>
    <row r="2238" spans="1:4">
      <c r="A2238" s="381" t="str">
        <f>IF(C2242=0,"","改良商品テーブル")</f>
        <v/>
      </c>
      <c r="B2238" s="381" t="s">
        <v>1254</v>
      </c>
      <c r="C2238" s="381" t="str">
        <f>選択!$A$1</f>
        <v>商品改良支援</v>
      </c>
    </row>
    <row r="2239" spans="1:4">
      <c r="A2239" s="381" t="str">
        <f>IF(C2242=0,"","改良商品テーブル")</f>
        <v/>
      </c>
      <c r="B2239" s="381" t="s">
        <v>1286</v>
      </c>
      <c r="C2239" s="381" t="e">
        <f ca="1">$C$127</f>
        <v>#N/A</v>
      </c>
    </row>
    <row r="2240" spans="1:4">
      <c r="A2240" s="381" t="str">
        <f>IF(C2242=0,"","改良商品テーブル")</f>
        <v/>
      </c>
      <c r="B2240" s="381" t="s">
        <v>1347</v>
      </c>
      <c r="C2240" s="381" t="s">
        <v>1351</v>
      </c>
    </row>
    <row r="2241" spans="1:4">
      <c r="A2241" s="381" t="str">
        <f>IF(C2242=0,"","改良商品テーブル")</f>
        <v/>
      </c>
      <c r="B2241" s="381" t="s">
        <v>1348</v>
      </c>
      <c r="C2241" s="381">
        <f>改良商品入力!F68</f>
        <v>0</v>
      </c>
    </row>
    <row r="2242" spans="1:4">
      <c r="A2242" s="381" t="str">
        <f>IF(C2242=0,"","改良商品テーブル")</f>
        <v/>
      </c>
      <c r="B2242" s="381" t="s">
        <v>1349</v>
      </c>
      <c r="C2242" s="381">
        <f>改良商品入力!E68</f>
        <v>0</v>
      </c>
    </row>
    <row r="2243" spans="1:4">
      <c r="A2243" s="381" t="str">
        <f>IF(C2249=0,"","改良商品テーブル")</f>
        <v/>
      </c>
      <c r="B2243" s="381" t="s">
        <v>1284</v>
      </c>
      <c r="C2243" s="381" t="str">
        <f>申請用入力!$R$12</f>
        <v/>
      </c>
      <c r="D2243" s="381" t="s">
        <v>1186</v>
      </c>
    </row>
    <row r="2244" spans="1:4">
      <c r="A2244" s="381" t="str">
        <f>IF(C2249=0,"","改良商品テーブル")</f>
        <v/>
      </c>
      <c r="B2244" s="381" t="s">
        <v>1285</v>
      </c>
      <c r="C2244" s="381">
        <f>選択!$A$2</f>
        <v>2025</v>
      </c>
    </row>
    <row r="2245" spans="1:4">
      <c r="A2245" s="381" t="str">
        <f>IF(C2249=0,"","改良商品テーブル")</f>
        <v/>
      </c>
      <c r="B2245" s="381" t="s">
        <v>1254</v>
      </c>
      <c r="C2245" s="381" t="str">
        <f>選択!$A$1</f>
        <v>商品改良支援</v>
      </c>
    </row>
    <row r="2246" spans="1:4">
      <c r="A2246" s="381" t="str">
        <f>IF(C2249=0,"","改良商品テーブル")</f>
        <v/>
      </c>
      <c r="B2246" s="381" t="s">
        <v>1286</v>
      </c>
      <c r="C2246" s="381" t="e">
        <f ca="1">$C$127</f>
        <v>#N/A</v>
      </c>
    </row>
    <row r="2247" spans="1:4">
      <c r="A2247" s="381" t="str">
        <f>IF(C2249=0,"","改良商品テーブル")</f>
        <v/>
      </c>
      <c r="B2247" s="381" t="s">
        <v>1347</v>
      </c>
      <c r="C2247" s="381" t="s">
        <v>1351</v>
      </c>
    </row>
    <row r="2248" spans="1:4">
      <c r="A2248" s="381" t="str">
        <f>IF(C2249=0,"","改良商品テーブル")</f>
        <v/>
      </c>
      <c r="B2248" s="381" t="s">
        <v>1348</v>
      </c>
      <c r="C2248" s="381">
        <f>改良商品入力!F69</f>
        <v>0</v>
      </c>
    </row>
    <row r="2249" spans="1:4">
      <c r="A2249" s="381" t="str">
        <f>IF(C2249=0,"","改良商品テーブル")</f>
        <v/>
      </c>
      <c r="B2249" s="381" t="s">
        <v>1349</v>
      </c>
      <c r="C2249" s="381">
        <f>改良商品入力!E69</f>
        <v>0</v>
      </c>
    </row>
    <row r="2250" spans="1:4">
      <c r="A2250" s="381" t="str">
        <f>IF(C2256=0,"","改良商品テーブル")</f>
        <v/>
      </c>
      <c r="B2250" s="381" t="s">
        <v>1284</v>
      </c>
      <c r="C2250" s="381" t="str">
        <f>申請用入力!$R$12</f>
        <v/>
      </c>
      <c r="D2250" s="381" t="s">
        <v>1186</v>
      </c>
    </row>
    <row r="2251" spans="1:4">
      <c r="A2251" s="381" t="str">
        <f>IF(C2256=0,"","改良商品テーブル")</f>
        <v/>
      </c>
      <c r="B2251" s="381" t="s">
        <v>1285</v>
      </c>
      <c r="C2251" s="381">
        <f>選択!$A$2</f>
        <v>2025</v>
      </c>
    </row>
    <row r="2252" spans="1:4">
      <c r="A2252" s="381" t="str">
        <f>IF(C2256=0,"","改良商品テーブル")</f>
        <v/>
      </c>
      <c r="B2252" s="381" t="s">
        <v>1254</v>
      </c>
      <c r="C2252" s="381" t="str">
        <f>選択!$A$1</f>
        <v>商品改良支援</v>
      </c>
    </row>
    <row r="2253" spans="1:4">
      <c r="A2253" s="381" t="str">
        <f>IF(C2256=0,"","改良商品テーブル")</f>
        <v/>
      </c>
      <c r="B2253" s="381" t="s">
        <v>1286</v>
      </c>
      <c r="C2253" s="381" t="e">
        <f ca="1">$C$127</f>
        <v>#N/A</v>
      </c>
    </row>
    <row r="2254" spans="1:4">
      <c r="A2254" s="381" t="str">
        <f>IF(C2256=0,"","改良商品テーブル")</f>
        <v/>
      </c>
      <c r="B2254" s="381" t="s">
        <v>1347</v>
      </c>
      <c r="C2254" s="381" t="s">
        <v>1351</v>
      </c>
    </row>
    <row r="2255" spans="1:4">
      <c r="A2255" s="381" t="str">
        <f>IF(C2256=0,"","改良商品テーブル")</f>
        <v/>
      </c>
      <c r="B2255" s="381" t="s">
        <v>1348</v>
      </c>
      <c r="C2255" s="381">
        <f>改良商品入力!F70</f>
        <v>0</v>
      </c>
    </row>
    <row r="2256" spans="1:4">
      <c r="A2256" s="381" t="str">
        <f>IF(C2256=0,"","改良商品テーブル")</f>
        <v/>
      </c>
      <c r="B2256" s="381" t="s">
        <v>1349</v>
      </c>
      <c r="C2256" s="381">
        <f>改良商品入力!E70</f>
        <v>0</v>
      </c>
    </row>
    <row r="2257" spans="1:4">
      <c r="A2257" s="381" t="str">
        <f>IF(C2263=0,"","改良商品テーブル")</f>
        <v/>
      </c>
      <c r="B2257" s="381" t="s">
        <v>1284</v>
      </c>
      <c r="C2257" s="381" t="str">
        <f>申請用入力!$R$12</f>
        <v/>
      </c>
      <c r="D2257" s="381" t="s">
        <v>1186</v>
      </c>
    </row>
    <row r="2258" spans="1:4">
      <c r="A2258" s="381" t="str">
        <f>IF(C2263=0,"","改良商品テーブル")</f>
        <v/>
      </c>
      <c r="B2258" s="381" t="s">
        <v>1285</v>
      </c>
      <c r="C2258" s="381">
        <f>選択!$A$2</f>
        <v>2025</v>
      </c>
    </row>
    <row r="2259" spans="1:4">
      <c r="A2259" s="381" t="str">
        <f>IF(C2263=0,"","改良商品テーブル")</f>
        <v/>
      </c>
      <c r="B2259" s="381" t="s">
        <v>1254</v>
      </c>
      <c r="C2259" s="381" t="str">
        <f>選択!$A$1</f>
        <v>商品改良支援</v>
      </c>
    </row>
    <row r="2260" spans="1:4">
      <c r="A2260" s="381" t="str">
        <f>IF(C2263=0,"","改良商品テーブル")</f>
        <v/>
      </c>
      <c r="B2260" s="381" t="s">
        <v>1286</v>
      </c>
      <c r="C2260" s="381" t="e">
        <f ca="1">$C$127</f>
        <v>#N/A</v>
      </c>
    </row>
    <row r="2261" spans="1:4">
      <c r="A2261" s="381" t="str">
        <f>IF(C2263=0,"","改良商品テーブル")</f>
        <v/>
      </c>
      <c r="B2261" s="381" t="s">
        <v>1347</v>
      </c>
      <c r="C2261" s="381" t="s">
        <v>1351</v>
      </c>
    </row>
    <row r="2262" spans="1:4">
      <c r="A2262" s="381" t="str">
        <f>IF(C2263=0,"","改良商品テーブル")</f>
        <v/>
      </c>
      <c r="B2262" s="381" t="s">
        <v>1348</v>
      </c>
      <c r="C2262" s="381">
        <f>改良商品入力!F71</f>
        <v>0</v>
      </c>
    </row>
    <row r="2263" spans="1:4">
      <c r="A2263" s="381" t="str">
        <f>IF(C2263=0,"","改良商品テーブル")</f>
        <v/>
      </c>
      <c r="B2263" s="381" t="s">
        <v>1349</v>
      </c>
      <c r="C2263" s="381">
        <f>改良商品入力!E71</f>
        <v>0</v>
      </c>
    </row>
    <row r="2264" spans="1:4">
      <c r="A2264" s="381" t="str">
        <f>IF(C2270=0,"","改良商品テーブル")</f>
        <v/>
      </c>
      <c r="B2264" s="381" t="s">
        <v>1284</v>
      </c>
      <c r="C2264" s="381" t="str">
        <f>申請用入力!$R$12</f>
        <v/>
      </c>
      <c r="D2264" s="381" t="s">
        <v>1186</v>
      </c>
    </row>
    <row r="2265" spans="1:4">
      <c r="A2265" s="381" t="str">
        <f>IF(C2270=0,"","改良商品テーブル")</f>
        <v/>
      </c>
      <c r="B2265" s="381" t="s">
        <v>1285</v>
      </c>
      <c r="C2265" s="381">
        <f>選択!$A$2</f>
        <v>2025</v>
      </c>
    </row>
    <row r="2266" spans="1:4">
      <c r="A2266" s="381" t="str">
        <f>IF(C2270=0,"","改良商品テーブル")</f>
        <v/>
      </c>
      <c r="B2266" s="381" t="s">
        <v>1254</v>
      </c>
      <c r="C2266" s="381" t="str">
        <f>選択!$A$1</f>
        <v>商品改良支援</v>
      </c>
    </row>
    <row r="2267" spans="1:4">
      <c r="A2267" s="381" t="str">
        <f>IF(C2270=0,"","改良商品テーブル")</f>
        <v/>
      </c>
      <c r="B2267" s="381" t="s">
        <v>1286</v>
      </c>
      <c r="C2267" s="381" t="e">
        <f ca="1">$C$127</f>
        <v>#N/A</v>
      </c>
    </row>
    <row r="2268" spans="1:4">
      <c r="A2268" s="381" t="str">
        <f>IF(C2270=0,"","改良商品テーブル")</f>
        <v/>
      </c>
      <c r="B2268" s="381" t="s">
        <v>1347</v>
      </c>
      <c r="C2268" s="381" t="s">
        <v>1351</v>
      </c>
    </row>
    <row r="2269" spans="1:4">
      <c r="A2269" s="381" t="str">
        <f>IF(C2270=0,"","改良商品テーブル")</f>
        <v/>
      </c>
      <c r="B2269" s="381" t="s">
        <v>1348</v>
      </c>
      <c r="C2269" s="381">
        <f>改良商品入力!F72</f>
        <v>0</v>
      </c>
    </row>
    <row r="2270" spans="1:4">
      <c r="A2270" s="381" t="str">
        <f>IF(C2270=0,"","改良商品テーブル")</f>
        <v/>
      </c>
      <c r="B2270" s="381" t="s">
        <v>1349</v>
      </c>
      <c r="C2270" s="381">
        <f>改良商品入力!E72</f>
        <v>0</v>
      </c>
    </row>
    <row r="2271" spans="1:4">
      <c r="A2271" s="381" t="str">
        <f>IF(C2277=0,"","改良商品テーブル")</f>
        <v/>
      </c>
      <c r="B2271" s="381" t="s">
        <v>1284</v>
      </c>
      <c r="C2271" s="381" t="str">
        <f>申請用入力!$R$12</f>
        <v/>
      </c>
      <c r="D2271" s="381" t="s">
        <v>1186</v>
      </c>
    </row>
    <row r="2272" spans="1:4">
      <c r="A2272" s="381" t="str">
        <f>IF(C2277=0,"","改良商品テーブル")</f>
        <v/>
      </c>
      <c r="B2272" s="381" t="s">
        <v>1285</v>
      </c>
      <c r="C2272" s="381">
        <f>選択!$A$2</f>
        <v>2025</v>
      </c>
    </row>
    <row r="2273" spans="1:4">
      <c r="A2273" s="381" t="str">
        <f>IF(C2277=0,"","改良商品テーブル")</f>
        <v/>
      </c>
      <c r="B2273" s="381" t="s">
        <v>1254</v>
      </c>
      <c r="C2273" s="381" t="str">
        <f>選択!$A$1</f>
        <v>商品改良支援</v>
      </c>
    </row>
    <row r="2274" spans="1:4">
      <c r="A2274" s="381" t="str">
        <f>IF(C2277=0,"","改良商品テーブル")</f>
        <v/>
      </c>
      <c r="B2274" s="381" t="s">
        <v>1286</v>
      </c>
      <c r="C2274" s="381" t="e">
        <f ca="1">$C$127</f>
        <v>#N/A</v>
      </c>
    </row>
    <row r="2275" spans="1:4">
      <c r="A2275" s="381" t="str">
        <f>IF(C2277=0,"","改良商品テーブル")</f>
        <v/>
      </c>
      <c r="B2275" s="381" t="s">
        <v>1347</v>
      </c>
      <c r="C2275" s="381" t="s">
        <v>1351</v>
      </c>
    </row>
    <row r="2276" spans="1:4">
      <c r="A2276" s="381" t="str">
        <f>IF(C2277=0,"","改良商品テーブル")</f>
        <v/>
      </c>
      <c r="B2276" s="381" t="s">
        <v>1348</v>
      </c>
      <c r="C2276" s="381">
        <f>改良商品入力!F73</f>
        <v>0</v>
      </c>
    </row>
    <row r="2277" spans="1:4">
      <c r="A2277" s="381" t="str">
        <f>IF(C2277=0,"","改良商品テーブル")</f>
        <v/>
      </c>
      <c r="B2277" s="381" t="s">
        <v>1349</v>
      </c>
      <c r="C2277" s="381">
        <f>改良商品入力!E73</f>
        <v>0</v>
      </c>
    </row>
    <row r="2278" spans="1:4">
      <c r="A2278" s="381" t="str">
        <f>IF(C2284=0,"","改良商品テーブル")</f>
        <v/>
      </c>
      <c r="B2278" s="381" t="s">
        <v>1284</v>
      </c>
      <c r="C2278" s="381" t="str">
        <f>申請用入力!$R$12</f>
        <v/>
      </c>
      <c r="D2278" s="381" t="s">
        <v>1186</v>
      </c>
    </row>
    <row r="2279" spans="1:4">
      <c r="A2279" s="381" t="str">
        <f>IF(C2284=0,"","改良商品テーブル")</f>
        <v/>
      </c>
      <c r="B2279" s="381" t="s">
        <v>1285</v>
      </c>
      <c r="C2279" s="381">
        <f>選択!$A$2</f>
        <v>2025</v>
      </c>
    </row>
    <row r="2280" spans="1:4">
      <c r="A2280" s="381" t="str">
        <f>IF(C2284=0,"","改良商品テーブル")</f>
        <v/>
      </c>
      <c r="B2280" s="381" t="s">
        <v>1254</v>
      </c>
      <c r="C2280" s="381" t="str">
        <f>選択!$A$1</f>
        <v>商品改良支援</v>
      </c>
    </row>
    <row r="2281" spans="1:4">
      <c r="A2281" s="381" t="str">
        <f>IF(C2284=0,"","改良商品テーブル")</f>
        <v/>
      </c>
      <c r="B2281" s="381" t="s">
        <v>1286</v>
      </c>
      <c r="C2281" s="381" t="e">
        <f ca="1">$C$127</f>
        <v>#N/A</v>
      </c>
    </row>
    <row r="2282" spans="1:4">
      <c r="A2282" s="381" t="str">
        <f>IF(C2284=0,"","改良商品テーブル")</f>
        <v/>
      </c>
      <c r="B2282" s="381" t="s">
        <v>1347</v>
      </c>
      <c r="C2282" s="381" t="s">
        <v>1351</v>
      </c>
    </row>
    <row r="2283" spans="1:4">
      <c r="A2283" s="381" t="str">
        <f>IF(C2284=0,"","改良商品テーブル")</f>
        <v/>
      </c>
      <c r="B2283" s="381" t="s">
        <v>1348</v>
      </c>
      <c r="C2283" s="381">
        <f>改良商品入力!F74</f>
        <v>0</v>
      </c>
    </row>
    <row r="2284" spans="1:4">
      <c r="A2284" s="381" t="str">
        <f>IF(C2284=0,"","改良商品テーブル")</f>
        <v/>
      </c>
      <c r="B2284" s="381" t="s">
        <v>1349</v>
      </c>
      <c r="C2284" s="381">
        <f>改良商品入力!E74</f>
        <v>0</v>
      </c>
    </row>
    <row r="2285" spans="1:4">
      <c r="A2285" s="381" t="str">
        <f>IF(C2291=0,"","改良商品テーブル")</f>
        <v/>
      </c>
      <c r="B2285" s="381" t="s">
        <v>1284</v>
      </c>
      <c r="C2285" s="381" t="str">
        <f>申請用入力!$R$12</f>
        <v/>
      </c>
      <c r="D2285" s="381" t="s">
        <v>1186</v>
      </c>
    </row>
    <row r="2286" spans="1:4">
      <c r="A2286" s="381" t="str">
        <f>IF(C2291=0,"","改良商品テーブル")</f>
        <v/>
      </c>
      <c r="B2286" s="381" t="s">
        <v>1285</v>
      </c>
      <c r="C2286" s="381">
        <f>選択!$A$2</f>
        <v>2025</v>
      </c>
    </row>
    <row r="2287" spans="1:4">
      <c r="A2287" s="381" t="str">
        <f>IF(C2291=0,"","改良商品テーブル")</f>
        <v/>
      </c>
      <c r="B2287" s="381" t="s">
        <v>1254</v>
      </c>
      <c r="C2287" s="381" t="str">
        <f>選択!$A$1</f>
        <v>商品改良支援</v>
      </c>
    </row>
    <row r="2288" spans="1:4">
      <c r="A2288" s="381" t="str">
        <f>IF(C2291=0,"","改良商品テーブル")</f>
        <v/>
      </c>
      <c r="B2288" s="381" t="s">
        <v>1286</v>
      </c>
      <c r="C2288" s="381" t="e">
        <f ca="1">$C$127</f>
        <v>#N/A</v>
      </c>
    </row>
    <row r="2289" spans="1:4">
      <c r="A2289" s="381" t="str">
        <f>IF(C2291=0,"","改良商品テーブル")</f>
        <v/>
      </c>
      <c r="B2289" s="381" t="s">
        <v>1347</v>
      </c>
      <c r="C2289" s="381" t="s">
        <v>1351</v>
      </c>
    </row>
    <row r="2290" spans="1:4">
      <c r="A2290" s="381" t="str">
        <f>IF(C2291=0,"","改良商品テーブル")</f>
        <v/>
      </c>
      <c r="B2290" s="381" t="s">
        <v>1348</v>
      </c>
      <c r="C2290" s="381">
        <f>改良商品入力!F75</f>
        <v>0</v>
      </c>
    </row>
    <row r="2291" spans="1:4">
      <c r="A2291" s="381" t="str">
        <f>IF(C2291=0,"","改良商品テーブル")</f>
        <v/>
      </c>
      <c r="B2291" s="381" t="s">
        <v>1349</v>
      </c>
      <c r="C2291" s="381">
        <f>改良商品入力!E75</f>
        <v>0</v>
      </c>
    </row>
    <row r="2292" spans="1:4">
      <c r="A2292" s="381" t="str">
        <f>IF(C2298=0,"","改良商品テーブル")</f>
        <v/>
      </c>
      <c r="B2292" s="381" t="s">
        <v>1284</v>
      </c>
      <c r="C2292" s="381" t="str">
        <f>申請用入力!$R$12</f>
        <v/>
      </c>
      <c r="D2292" s="381" t="s">
        <v>1186</v>
      </c>
    </row>
    <row r="2293" spans="1:4">
      <c r="A2293" s="381" t="str">
        <f>IF(C2298=0,"","改良商品テーブル")</f>
        <v/>
      </c>
      <c r="B2293" s="381" t="s">
        <v>1285</v>
      </c>
      <c r="C2293" s="381">
        <f>選択!$A$2</f>
        <v>2025</v>
      </c>
    </row>
    <row r="2294" spans="1:4">
      <c r="A2294" s="381" t="str">
        <f>IF(C2298=0,"","改良商品テーブル")</f>
        <v/>
      </c>
      <c r="B2294" s="381" t="s">
        <v>1254</v>
      </c>
      <c r="C2294" s="381" t="str">
        <f>選択!$A$1</f>
        <v>商品改良支援</v>
      </c>
    </row>
    <row r="2295" spans="1:4">
      <c r="A2295" s="381" t="str">
        <f>IF(C2298=0,"","改良商品テーブル")</f>
        <v/>
      </c>
      <c r="B2295" s="381" t="s">
        <v>1286</v>
      </c>
      <c r="C2295" s="381" t="e">
        <f ca="1">$C$127</f>
        <v>#N/A</v>
      </c>
    </row>
    <row r="2296" spans="1:4">
      <c r="A2296" s="381" t="str">
        <f>IF(C2298=0,"","改良商品テーブル")</f>
        <v/>
      </c>
      <c r="B2296" s="381" t="s">
        <v>1347</v>
      </c>
      <c r="C2296" s="381" t="s">
        <v>1351</v>
      </c>
    </row>
    <row r="2297" spans="1:4">
      <c r="A2297" s="381" t="str">
        <f>IF(C2298=0,"","改良商品テーブル")</f>
        <v/>
      </c>
      <c r="B2297" s="381" t="s">
        <v>1348</v>
      </c>
      <c r="C2297" s="381">
        <f>改良商品入力!F76</f>
        <v>0</v>
      </c>
    </row>
    <row r="2298" spans="1:4">
      <c r="A2298" s="381" t="str">
        <f>IF(C2298=0,"","改良商品テーブル")</f>
        <v/>
      </c>
      <c r="B2298" s="381" t="s">
        <v>1349</v>
      </c>
      <c r="C2298" s="381">
        <f>改良商品入力!E76</f>
        <v>0</v>
      </c>
    </row>
    <row r="2299" spans="1:4">
      <c r="A2299" s="381" t="str">
        <f>IF(C2305=0,"","改良商品テーブル")</f>
        <v/>
      </c>
      <c r="B2299" s="381" t="s">
        <v>1284</v>
      </c>
      <c r="C2299" s="381" t="str">
        <f>申請用入力!$R$12</f>
        <v/>
      </c>
      <c r="D2299" s="381" t="s">
        <v>1186</v>
      </c>
    </row>
    <row r="2300" spans="1:4">
      <c r="A2300" s="381" t="str">
        <f>IF(C2305=0,"","改良商品テーブル")</f>
        <v/>
      </c>
      <c r="B2300" s="381" t="s">
        <v>1285</v>
      </c>
      <c r="C2300" s="381">
        <f>選択!$A$2</f>
        <v>2025</v>
      </c>
    </row>
    <row r="2301" spans="1:4">
      <c r="A2301" s="381" t="str">
        <f>IF(C2305=0,"","改良商品テーブル")</f>
        <v/>
      </c>
      <c r="B2301" s="381" t="s">
        <v>1254</v>
      </c>
      <c r="C2301" s="381" t="str">
        <f>選択!$A$1</f>
        <v>商品改良支援</v>
      </c>
    </row>
    <row r="2302" spans="1:4">
      <c r="A2302" s="381" t="str">
        <f>IF(C2305=0,"","改良商品テーブル")</f>
        <v/>
      </c>
      <c r="B2302" s="381" t="s">
        <v>1286</v>
      </c>
      <c r="C2302" s="381" t="e">
        <f ca="1">$C$127</f>
        <v>#N/A</v>
      </c>
    </row>
    <row r="2303" spans="1:4">
      <c r="A2303" s="381" t="str">
        <f>IF(C2305=0,"","改良商品テーブル")</f>
        <v/>
      </c>
      <c r="B2303" s="381" t="s">
        <v>1347</v>
      </c>
      <c r="C2303" s="381" t="s">
        <v>1351</v>
      </c>
    </row>
    <row r="2304" spans="1:4">
      <c r="A2304" s="381" t="str">
        <f>IF(C2305=0,"","改良商品テーブル")</f>
        <v/>
      </c>
      <c r="B2304" s="381" t="s">
        <v>1348</v>
      </c>
      <c r="C2304" s="381">
        <f>改良商品入力!F77</f>
        <v>0</v>
      </c>
    </row>
    <row r="2305" spans="1:4">
      <c r="A2305" s="381" t="str">
        <f>IF(C2305=0,"","改良商品テーブル")</f>
        <v/>
      </c>
      <c r="B2305" s="381" t="s">
        <v>1349</v>
      </c>
      <c r="C2305" s="381">
        <f>改良商品入力!E77</f>
        <v>0</v>
      </c>
    </row>
    <row r="2306" spans="1:4">
      <c r="A2306" s="381" t="str">
        <f>IF(C2312=0,"","改良商品テーブル")</f>
        <v/>
      </c>
      <c r="B2306" s="381" t="s">
        <v>1284</v>
      </c>
      <c r="C2306" s="381" t="str">
        <f>申請用入力!$R$12</f>
        <v/>
      </c>
      <c r="D2306" s="381" t="s">
        <v>1186</v>
      </c>
    </row>
    <row r="2307" spans="1:4">
      <c r="A2307" s="381" t="str">
        <f>IF(C2312=0,"","改良商品テーブル")</f>
        <v/>
      </c>
      <c r="B2307" s="381" t="s">
        <v>1285</v>
      </c>
      <c r="C2307" s="381">
        <f>選択!$A$2</f>
        <v>2025</v>
      </c>
    </row>
    <row r="2308" spans="1:4">
      <c r="A2308" s="381" t="str">
        <f>IF(C2312=0,"","改良商品テーブル")</f>
        <v/>
      </c>
      <c r="B2308" s="381" t="s">
        <v>1254</v>
      </c>
      <c r="C2308" s="381" t="str">
        <f>選択!$A$1</f>
        <v>商品改良支援</v>
      </c>
    </row>
    <row r="2309" spans="1:4">
      <c r="A2309" s="381" t="str">
        <f>IF(C2312=0,"","改良商品テーブル")</f>
        <v/>
      </c>
      <c r="B2309" s="381" t="s">
        <v>1286</v>
      </c>
      <c r="C2309" s="381" t="e">
        <f ca="1">$C$127</f>
        <v>#N/A</v>
      </c>
    </row>
    <row r="2310" spans="1:4">
      <c r="A2310" s="381" t="str">
        <f>IF(C2312=0,"","改良商品テーブル")</f>
        <v/>
      </c>
      <c r="B2310" s="381" t="s">
        <v>1347</v>
      </c>
      <c r="C2310" s="381" t="s">
        <v>1351</v>
      </c>
    </row>
    <row r="2311" spans="1:4">
      <c r="A2311" s="381" t="str">
        <f>IF(C2312=0,"","改良商品テーブル")</f>
        <v/>
      </c>
      <c r="B2311" s="381" t="s">
        <v>1348</v>
      </c>
      <c r="C2311" s="381">
        <f>改良商品入力!F78</f>
        <v>0</v>
      </c>
    </row>
    <row r="2312" spans="1:4">
      <c r="A2312" s="381" t="str">
        <f>IF(C2312=0,"","改良商品テーブル")</f>
        <v/>
      </c>
      <c r="B2312" s="381" t="s">
        <v>1349</v>
      </c>
      <c r="C2312" s="381">
        <f>改良商品入力!E78</f>
        <v>0</v>
      </c>
    </row>
    <row r="2313" spans="1:4">
      <c r="A2313" s="381" t="str">
        <f>IF(C2319=0,"","改良商品テーブル")</f>
        <v/>
      </c>
      <c r="B2313" s="381" t="s">
        <v>1284</v>
      </c>
      <c r="C2313" s="381" t="str">
        <f>申請用入力!$R$12</f>
        <v/>
      </c>
      <c r="D2313" s="381" t="s">
        <v>1186</v>
      </c>
    </row>
    <row r="2314" spans="1:4">
      <c r="A2314" s="381" t="str">
        <f>IF(C2319=0,"","改良商品テーブル")</f>
        <v/>
      </c>
      <c r="B2314" s="381" t="s">
        <v>1285</v>
      </c>
      <c r="C2314" s="381">
        <f>選択!$A$2</f>
        <v>2025</v>
      </c>
    </row>
    <row r="2315" spans="1:4">
      <c r="A2315" s="381" t="str">
        <f>IF(C2319=0,"","改良商品テーブル")</f>
        <v/>
      </c>
      <c r="B2315" s="381" t="s">
        <v>1254</v>
      </c>
      <c r="C2315" s="381" t="str">
        <f>選択!$A$1</f>
        <v>商品改良支援</v>
      </c>
    </row>
    <row r="2316" spans="1:4">
      <c r="A2316" s="381" t="str">
        <f>IF(C2319=0,"","改良商品テーブル")</f>
        <v/>
      </c>
      <c r="B2316" s="381" t="s">
        <v>1286</v>
      </c>
      <c r="C2316" s="381" t="e">
        <f ca="1">$C$127</f>
        <v>#N/A</v>
      </c>
    </row>
    <row r="2317" spans="1:4">
      <c r="A2317" s="381" t="str">
        <f>IF(C2319=0,"","改良商品テーブル")</f>
        <v/>
      </c>
      <c r="B2317" s="381" t="s">
        <v>1347</v>
      </c>
      <c r="C2317" s="381" t="s">
        <v>1351</v>
      </c>
    </row>
    <row r="2318" spans="1:4">
      <c r="A2318" s="381" t="str">
        <f>IF(C2319=0,"","改良商品テーブル")</f>
        <v/>
      </c>
      <c r="B2318" s="381" t="s">
        <v>1348</v>
      </c>
      <c r="C2318" s="381">
        <f>改良商品入力!F79</f>
        <v>0</v>
      </c>
    </row>
    <row r="2319" spans="1:4">
      <c r="A2319" s="381" t="str">
        <f>IF(C2319=0,"","改良商品テーブル")</f>
        <v/>
      </c>
      <c r="B2319" s="381" t="s">
        <v>1349</v>
      </c>
      <c r="C2319" s="381">
        <f>改良商品入力!E79</f>
        <v>0</v>
      </c>
    </row>
    <row r="2320" spans="1:4">
      <c r="A2320" s="381" t="str">
        <f>IF(C2326=0,"","改良商品テーブル")</f>
        <v/>
      </c>
      <c r="B2320" s="381" t="s">
        <v>1284</v>
      </c>
      <c r="C2320" s="381" t="str">
        <f>申請用入力!$R$12</f>
        <v/>
      </c>
      <c r="D2320" s="381" t="s">
        <v>1186</v>
      </c>
    </row>
    <row r="2321" spans="1:4">
      <c r="A2321" s="381" t="str">
        <f>IF(C2326=0,"","改良商品テーブル")</f>
        <v/>
      </c>
      <c r="B2321" s="381" t="s">
        <v>1285</v>
      </c>
      <c r="C2321" s="381">
        <f>選択!$A$2</f>
        <v>2025</v>
      </c>
    </row>
    <row r="2322" spans="1:4">
      <c r="A2322" s="381" t="str">
        <f>IF(C2326=0,"","改良商品テーブル")</f>
        <v/>
      </c>
      <c r="B2322" s="381" t="s">
        <v>1254</v>
      </c>
      <c r="C2322" s="381" t="str">
        <f>選択!$A$1</f>
        <v>商品改良支援</v>
      </c>
    </row>
    <row r="2323" spans="1:4">
      <c r="A2323" s="381" t="str">
        <f>IF(C2326=0,"","改良商品テーブル")</f>
        <v/>
      </c>
      <c r="B2323" s="381" t="s">
        <v>1286</v>
      </c>
      <c r="C2323" s="381" t="e">
        <f ca="1">$C$127</f>
        <v>#N/A</v>
      </c>
    </row>
    <row r="2324" spans="1:4">
      <c r="A2324" s="381" t="str">
        <f>IF(C2326=0,"","改良商品テーブル")</f>
        <v/>
      </c>
      <c r="B2324" s="381" t="s">
        <v>1347</v>
      </c>
      <c r="C2324" s="381" t="s">
        <v>1351</v>
      </c>
    </row>
    <row r="2325" spans="1:4">
      <c r="A2325" s="381" t="str">
        <f>IF(C2326=0,"","改良商品テーブル")</f>
        <v/>
      </c>
      <c r="B2325" s="381" t="s">
        <v>1348</v>
      </c>
      <c r="C2325" s="381">
        <f>改良商品入力!F80</f>
        <v>0</v>
      </c>
    </row>
    <row r="2326" spans="1:4">
      <c r="A2326" s="381" t="str">
        <f>IF(C2326=0,"","改良商品テーブル")</f>
        <v/>
      </c>
      <c r="B2326" s="381" t="s">
        <v>1349</v>
      </c>
      <c r="C2326" s="381">
        <f>改良商品入力!E80</f>
        <v>0</v>
      </c>
    </row>
    <row r="2327" spans="1:4">
      <c r="A2327" s="381" t="str">
        <f>IF(C2333=0,"","改良商品テーブル")</f>
        <v/>
      </c>
      <c r="B2327" s="381" t="s">
        <v>1284</v>
      </c>
      <c r="C2327" s="381" t="str">
        <f>申請用入力!$R$12</f>
        <v/>
      </c>
      <c r="D2327" s="381" t="s">
        <v>1186</v>
      </c>
    </row>
    <row r="2328" spans="1:4">
      <c r="A2328" s="381" t="str">
        <f>IF(C2333=0,"","改良商品テーブル")</f>
        <v/>
      </c>
      <c r="B2328" s="381" t="s">
        <v>1285</v>
      </c>
      <c r="C2328" s="381">
        <f>選択!$A$2</f>
        <v>2025</v>
      </c>
    </row>
    <row r="2329" spans="1:4">
      <c r="A2329" s="381" t="str">
        <f>IF(C2333=0,"","改良商品テーブル")</f>
        <v/>
      </c>
      <c r="B2329" s="381" t="s">
        <v>1254</v>
      </c>
      <c r="C2329" s="381" t="str">
        <f>選択!$A$1</f>
        <v>商品改良支援</v>
      </c>
    </row>
    <row r="2330" spans="1:4">
      <c r="A2330" s="381" t="str">
        <f>IF(C2333=0,"","改良商品テーブル")</f>
        <v/>
      </c>
      <c r="B2330" s="381" t="s">
        <v>1286</v>
      </c>
      <c r="C2330" s="381" t="e">
        <f ca="1">$C$127</f>
        <v>#N/A</v>
      </c>
    </row>
    <row r="2331" spans="1:4">
      <c r="A2331" s="381" t="str">
        <f>IF(C2333=0,"","改良商品テーブル")</f>
        <v/>
      </c>
      <c r="B2331" s="381" t="s">
        <v>1347</v>
      </c>
      <c r="C2331" s="381" t="s">
        <v>1351</v>
      </c>
    </row>
    <row r="2332" spans="1:4">
      <c r="A2332" s="381" t="str">
        <f>IF(C2333=0,"","改良商品テーブル")</f>
        <v/>
      </c>
      <c r="B2332" s="381" t="s">
        <v>1348</v>
      </c>
      <c r="C2332" s="381">
        <f>改良商品入力!F81</f>
        <v>0</v>
      </c>
    </row>
    <row r="2333" spans="1:4">
      <c r="A2333" s="381" t="str">
        <f>IF(C2333=0,"","改良商品テーブル")</f>
        <v/>
      </c>
      <c r="B2333" s="381" t="s">
        <v>1349</v>
      </c>
      <c r="C2333" s="381">
        <f>改良商品入力!E81</f>
        <v>0</v>
      </c>
    </row>
    <row r="2334" spans="1:4">
      <c r="A2334" s="381" t="str">
        <f>IF(C2340=0,"","改良商品テーブル")</f>
        <v/>
      </c>
      <c r="B2334" s="381" t="s">
        <v>1284</v>
      </c>
      <c r="C2334" s="381" t="str">
        <f>申請用入力!$R$12</f>
        <v/>
      </c>
      <c r="D2334" s="381" t="s">
        <v>1186</v>
      </c>
    </row>
    <row r="2335" spans="1:4">
      <c r="A2335" s="381" t="str">
        <f>IF(C2340=0,"","改良商品テーブル")</f>
        <v/>
      </c>
      <c r="B2335" s="381" t="s">
        <v>1285</v>
      </c>
      <c r="C2335" s="381">
        <f>選択!$A$2</f>
        <v>2025</v>
      </c>
    </row>
    <row r="2336" spans="1:4">
      <c r="A2336" s="381" t="str">
        <f>IF(C2340=0,"","改良商品テーブル")</f>
        <v/>
      </c>
      <c r="B2336" s="381" t="s">
        <v>1254</v>
      </c>
      <c r="C2336" s="381" t="str">
        <f>選択!$A$1</f>
        <v>商品改良支援</v>
      </c>
    </row>
    <row r="2337" spans="1:4">
      <c r="A2337" s="381" t="str">
        <f>IF(C2340=0,"","改良商品テーブル")</f>
        <v/>
      </c>
      <c r="B2337" s="381" t="s">
        <v>1286</v>
      </c>
      <c r="C2337" s="381" t="e">
        <f ca="1">$C$127</f>
        <v>#N/A</v>
      </c>
    </row>
    <row r="2338" spans="1:4">
      <c r="A2338" s="381" t="str">
        <f>IF(C2340=0,"","改良商品テーブル")</f>
        <v/>
      </c>
      <c r="B2338" s="381" t="s">
        <v>1347</v>
      </c>
      <c r="C2338" s="381" t="s">
        <v>1351</v>
      </c>
    </row>
    <row r="2339" spans="1:4">
      <c r="A2339" s="381" t="str">
        <f>IF(C2340=0,"","改良商品テーブル")</f>
        <v/>
      </c>
      <c r="B2339" s="381" t="s">
        <v>1348</v>
      </c>
      <c r="C2339" s="381">
        <f>改良商品入力!F82</f>
        <v>0</v>
      </c>
    </row>
    <row r="2340" spans="1:4">
      <c r="A2340" s="381" t="str">
        <f>IF(C2340=0,"","改良商品テーブル")</f>
        <v/>
      </c>
      <c r="B2340" s="381" t="s">
        <v>1349</v>
      </c>
      <c r="C2340" s="381">
        <f>改良商品入力!E82</f>
        <v>0</v>
      </c>
    </row>
    <row r="2341" spans="1:4">
      <c r="A2341" s="381" t="str">
        <f>IF(C2347=0,"","改良商品テーブル")</f>
        <v/>
      </c>
      <c r="B2341" s="381" t="s">
        <v>1284</v>
      </c>
      <c r="C2341" s="381" t="str">
        <f>申請用入力!$R$12</f>
        <v/>
      </c>
      <c r="D2341" s="381" t="s">
        <v>1186</v>
      </c>
    </row>
    <row r="2342" spans="1:4">
      <c r="A2342" s="381" t="str">
        <f>IF(C2347=0,"","改良商品テーブル")</f>
        <v/>
      </c>
      <c r="B2342" s="381" t="s">
        <v>1285</v>
      </c>
      <c r="C2342" s="381">
        <f>選択!$A$2</f>
        <v>2025</v>
      </c>
    </row>
    <row r="2343" spans="1:4">
      <c r="A2343" s="381" t="str">
        <f>IF(C2347=0,"","改良商品テーブル")</f>
        <v/>
      </c>
      <c r="B2343" s="381" t="s">
        <v>1254</v>
      </c>
      <c r="C2343" s="381" t="str">
        <f>選択!$A$1</f>
        <v>商品改良支援</v>
      </c>
    </row>
    <row r="2344" spans="1:4">
      <c r="A2344" s="381" t="str">
        <f>IF(C2347=0,"","改良商品テーブル")</f>
        <v/>
      </c>
      <c r="B2344" s="381" t="s">
        <v>1286</v>
      </c>
      <c r="C2344" s="381" t="e">
        <f ca="1">$C$127</f>
        <v>#N/A</v>
      </c>
    </row>
    <row r="2345" spans="1:4">
      <c r="A2345" s="381" t="str">
        <f>IF(C2347=0,"","改良商品テーブル")</f>
        <v/>
      </c>
      <c r="B2345" s="381" t="s">
        <v>1347</v>
      </c>
      <c r="C2345" s="381" t="s">
        <v>1351</v>
      </c>
    </row>
    <row r="2346" spans="1:4">
      <c r="A2346" s="381" t="str">
        <f>IF(C2347=0,"","改良商品テーブル")</f>
        <v/>
      </c>
      <c r="B2346" s="381" t="s">
        <v>1348</v>
      </c>
      <c r="C2346" s="381">
        <f>改良商品入力!F83</f>
        <v>0</v>
      </c>
    </row>
    <row r="2347" spans="1:4">
      <c r="A2347" s="381" t="str">
        <f>IF(C2347=0,"","改良商品テーブル")</f>
        <v/>
      </c>
      <c r="B2347" s="381" t="s">
        <v>1349</v>
      </c>
      <c r="C2347" s="381">
        <f>改良商品入力!E83</f>
        <v>0</v>
      </c>
    </row>
    <row r="2348" spans="1:4">
      <c r="A2348" s="381" t="str">
        <f>IF(C2354=0,"","改良商品テーブル")</f>
        <v/>
      </c>
      <c r="B2348" s="381" t="s">
        <v>1284</v>
      </c>
      <c r="C2348" s="381" t="str">
        <f>申請用入力!$R$12</f>
        <v/>
      </c>
      <c r="D2348" s="381" t="s">
        <v>1186</v>
      </c>
    </row>
    <row r="2349" spans="1:4">
      <c r="A2349" s="381" t="str">
        <f>IF(C2354=0,"","改良商品テーブル")</f>
        <v/>
      </c>
      <c r="B2349" s="381" t="s">
        <v>1285</v>
      </c>
      <c r="C2349" s="381">
        <f>選択!$A$2</f>
        <v>2025</v>
      </c>
    </row>
    <row r="2350" spans="1:4">
      <c r="A2350" s="381" t="str">
        <f>IF(C2354=0,"","改良商品テーブル")</f>
        <v/>
      </c>
      <c r="B2350" s="381" t="s">
        <v>1254</v>
      </c>
      <c r="C2350" s="381" t="str">
        <f>選択!$A$1</f>
        <v>商品改良支援</v>
      </c>
    </row>
    <row r="2351" spans="1:4">
      <c r="A2351" s="381" t="str">
        <f>IF(C2354=0,"","改良商品テーブル")</f>
        <v/>
      </c>
      <c r="B2351" s="381" t="s">
        <v>1286</v>
      </c>
      <c r="C2351" s="381" t="e">
        <f ca="1">$C$127</f>
        <v>#N/A</v>
      </c>
    </row>
    <row r="2352" spans="1:4">
      <c r="A2352" s="381" t="str">
        <f>IF(C2354=0,"","改良商品テーブル")</f>
        <v/>
      </c>
      <c r="B2352" s="381" t="s">
        <v>1347</v>
      </c>
      <c r="C2352" s="381" t="s">
        <v>1351</v>
      </c>
    </row>
    <row r="2353" spans="1:4">
      <c r="A2353" s="381" t="str">
        <f>IF(C2354=0,"","改良商品テーブル")</f>
        <v/>
      </c>
      <c r="B2353" s="381" t="s">
        <v>1348</v>
      </c>
      <c r="C2353" s="381">
        <f>改良商品入力!F84</f>
        <v>0</v>
      </c>
    </row>
    <row r="2354" spans="1:4">
      <c r="A2354" s="381" t="str">
        <f>IF(C2354=0,"","改良商品テーブル")</f>
        <v/>
      </c>
      <c r="B2354" s="381" t="s">
        <v>1349</v>
      </c>
      <c r="C2354" s="381">
        <f>改良商品入力!E84</f>
        <v>0</v>
      </c>
    </row>
    <row r="2355" spans="1:4">
      <c r="A2355" s="381" t="str">
        <f>IF(C2361=0,"","改良商品テーブル")</f>
        <v/>
      </c>
      <c r="B2355" s="381" t="s">
        <v>1284</v>
      </c>
      <c r="C2355" s="381" t="str">
        <f>申請用入力!$R$12</f>
        <v/>
      </c>
      <c r="D2355" s="381" t="s">
        <v>1186</v>
      </c>
    </row>
    <row r="2356" spans="1:4">
      <c r="A2356" s="381" t="str">
        <f>IF(C2361=0,"","改良商品テーブル")</f>
        <v/>
      </c>
      <c r="B2356" s="381" t="s">
        <v>1285</v>
      </c>
      <c r="C2356" s="381">
        <f>選択!$A$2</f>
        <v>2025</v>
      </c>
    </row>
    <row r="2357" spans="1:4">
      <c r="A2357" s="381" t="str">
        <f>IF(C2361=0,"","改良商品テーブル")</f>
        <v/>
      </c>
      <c r="B2357" s="381" t="s">
        <v>1254</v>
      </c>
      <c r="C2357" s="381" t="str">
        <f>選択!$A$1</f>
        <v>商品改良支援</v>
      </c>
    </row>
    <row r="2358" spans="1:4">
      <c r="A2358" s="381" t="str">
        <f>IF(C2361=0,"","改良商品テーブル")</f>
        <v/>
      </c>
      <c r="B2358" s="381" t="s">
        <v>1286</v>
      </c>
      <c r="C2358" s="381" t="e">
        <f ca="1">$C$127</f>
        <v>#N/A</v>
      </c>
    </row>
    <row r="2359" spans="1:4">
      <c r="A2359" s="381" t="str">
        <f>IF(C2361=0,"","改良商品テーブル")</f>
        <v/>
      </c>
      <c r="B2359" s="381" t="s">
        <v>1347</v>
      </c>
      <c r="C2359" s="381" t="s">
        <v>1351</v>
      </c>
    </row>
    <row r="2360" spans="1:4">
      <c r="A2360" s="381" t="str">
        <f>IF(C2361=0,"","改良商品テーブル")</f>
        <v/>
      </c>
      <c r="B2360" s="381" t="s">
        <v>1348</v>
      </c>
      <c r="C2360" s="381">
        <f>改良商品入力!F85</f>
        <v>0</v>
      </c>
    </row>
    <row r="2361" spans="1:4">
      <c r="A2361" s="381" t="str">
        <f>IF(C2361=0,"","改良商品テーブル")</f>
        <v/>
      </c>
      <c r="B2361" s="381" t="s">
        <v>1349</v>
      </c>
      <c r="C2361" s="381">
        <f>改良商品入力!E85</f>
        <v>0</v>
      </c>
    </row>
    <row r="2362" spans="1:4">
      <c r="A2362" s="381" t="str">
        <f>IF(C2368=0,"","改良商品テーブル")</f>
        <v/>
      </c>
      <c r="B2362" s="381" t="s">
        <v>1284</v>
      </c>
      <c r="C2362" s="381" t="str">
        <f>申請用入力!$R$12</f>
        <v/>
      </c>
      <c r="D2362" s="381" t="s">
        <v>1186</v>
      </c>
    </row>
    <row r="2363" spans="1:4">
      <c r="A2363" s="381" t="str">
        <f>IF(C2368=0,"","改良商品テーブル")</f>
        <v/>
      </c>
      <c r="B2363" s="381" t="s">
        <v>1285</v>
      </c>
      <c r="C2363" s="381">
        <f>選択!$A$2</f>
        <v>2025</v>
      </c>
    </row>
    <row r="2364" spans="1:4">
      <c r="A2364" s="381" t="str">
        <f>IF(C2368=0,"","改良商品テーブル")</f>
        <v/>
      </c>
      <c r="B2364" s="381" t="s">
        <v>1254</v>
      </c>
      <c r="C2364" s="381" t="str">
        <f>選択!$A$1</f>
        <v>商品改良支援</v>
      </c>
    </row>
    <row r="2365" spans="1:4">
      <c r="A2365" s="381" t="str">
        <f>IF(C2368=0,"","改良商品テーブル")</f>
        <v/>
      </c>
      <c r="B2365" s="381" t="s">
        <v>1286</v>
      </c>
      <c r="C2365" s="381" t="e">
        <f ca="1">$C$127</f>
        <v>#N/A</v>
      </c>
    </row>
    <row r="2366" spans="1:4">
      <c r="A2366" s="381" t="str">
        <f>IF(C2368=0,"","改良商品テーブル")</f>
        <v/>
      </c>
      <c r="B2366" s="381" t="s">
        <v>1347</v>
      </c>
      <c r="C2366" s="381" t="s">
        <v>1351</v>
      </c>
    </row>
    <row r="2367" spans="1:4">
      <c r="A2367" s="381" t="str">
        <f>IF(C2368=0,"","改良商品テーブル")</f>
        <v/>
      </c>
      <c r="B2367" s="381" t="s">
        <v>1348</v>
      </c>
      <c r="C2367" s="381">
        <f>改良商品入力!F86</f>
        <v>0</v>
      </c>
    </row>
    <row r="2368" spans="1:4">
      <c r="A2368" s="381" t="str">
        <f>IF(C2368=0,"","改良商品テーブル")</f>
        <v/>
      </c>
      <c r="B2368" s="381" t="s">
        <v>1349</v>
      </c>
      <c r="C2368" s="381">
        <f>改良商品入力!E86</f>
        <v>0</v>
      </c>
    </row>
    <row r="2369" spans="1:4">
      <c r="A2369" s="381" t="str">
        <f>IF(C2375=0,"","改良商品テーブル")</f>
        <v/>
      </c>
      <c r="B2369" s="381" t="s">
        <v>1284</v>
      </c>
      <c r="C2369" s="381" t="str">
        <f>申請用入力!$R$12</f>
        <v/>
      </c>
      <c r="D2369" s="381" t="s">
        <v>1186</v>
      </c>
    </row>
    <row r="2370" spans="1:4">
      <c r="A2370" s="381" t="str">
        <f>IF(C2375=0,"","改良商品テーブル")</f>
        <v/>
      </c>
      <c r="B2370" s="381" t="s">
        <v>1285</v>
      </c>
      <c r="C2370" s="381">
        <f>選択!$A$2</f>
        <v>2025</v>
      </c>
    </row>
    <row r="2371" spans="1:4">
      <c r="A2371" s="381" t="str">
        <f>IF(C2375=0,"","改良商品テーブル")</f>
        <v/>
      </c>
      <c r="B2371" s="381" t="s">
        <v>1254</v>
      </c>
      <c r="C2371" s="381" t="str">
        <f>選択!$A$1</f>
        <v>商品改良支援</v>
      </c>
    </row>
    <row r="2372" spans="1:4">
      <c r="A2372" s="381" t="str">
        <f>IF(C2375=0,"","改良商品テーブル")</f>
        <v/>
      </c>
      <c r="B2372" s="381" t="s">
        <v>1286</v>
      </c>
      <c r="C2372" s="381" t="e">
        <f ca="1">$C$127</f>
        <v>#N/A</v>
      </c>
    </row>
    <row r="2373" spans="1:4">
      <c r="A2373" s="381" t="str">
        <f>IF(C2375=0,"","改良商品テーブル")</f>
        <v/>
      </c>
      <c r="B2373" s="381" t="s">
        <v>1347</v>
      </c>
      <c r="C2373" s="381" t="s">
        <v>1351</v>
      </c>
    </row>
    <row r="2374" spans="1:4">
      <c r="A2374" s="381" t="str">
        <f>IF(C2375=0,"","改良商品テーブル")</f>
        <v/>
      </c>
      <c r="B2374" s="381" t="s">
        <v>1348</v>
      </c>
      <c r="C2374" s="381">
        <f>改良商品入力!F87</f>
        <v>0</v>
      </c>
    </row>
    <row r="2375" spans="1:4">
      <c r="A2375" s="381" t="str">
        <f>IF(C2375=0,"","改良商品テーブル")</f>
        <v/>
      </c>
      <c r="B2375" s="381" t="s">
        <v>1349</v>
      </c>
      <c r="C2375" s="381">
        <f>改良商品入力!E87</f>
        <v>0</v>
      </c>
    </row>
    <row r="2376" spans="1:4">
      <c r="A2376" s="381" t="str">
        <f>IF(C2382=0,"","改良商品テーブル")</f>
        <v/>
      </c>
      <c r="B2376" s="381" t="s">
        <v>1284</v>
      </c>
      <c r="C2376" s="381" t="str">
        <f>申請用入力!$R$12</f>
        <v/>
      </c>
      <c r="D2376" s="381" t="s">
        <v>1186</v>
      </c>
    </row>
    <row r="2377" spans="1:4">
      <c r="A2377" s="381" t="str">
        <f>IF(C2382=0,"","改良商品テーブル")</f>
        <v/>
      </c>
      <c r="B2377" s="381" t="s">
        <v>1285</v>
      </c>
      <c r="C2377" s="381">
        <f>選択!$A$2</f>
        <v>2025</v>
      </c>
    </row>
    <row r="2378" spans="1:4">
      <c r="A2378" s="381" t="str">
        <f>IF(C2382=0,"","改良商品テーブル")</f>
        <v/>
      </c>
      <c r="B2378" s="381" t="s">
        <v>1254</v>
      </c>
      <c r="C2378" s="381" t="str">
        <f>選択!$A$1</f>
        <v>商品改良支援</v>
      </c>
    </row>
    <row r="2379" spans="1:4">
      <c r="A2379" s="381" t="str">
        <f>IF(C2382=0,"","改良商品テーブル")</f>
        <v/>
      </c>
      <c r="B2379" s="381" t="s">
        <v>1286</v>
      </c>
      <c r="C2379" s="381" t="e">
        <f ca="1">$C$127</f>
        <v>#N/A</v>
      </c>
    </row>
    <row r="2380" spans="1:4">
      <c r="A2380" s="381" t="str">
        <f>IF(C2382=0,"","改良商品テーブル")</f>
        <v/>
      </c>
      <c r="B2380" s="381" t="s">
        <v>1347</v>
      </c>
      <c r="C2380" s="381" t="s">
        <v>1351</v>
      </c>
    </row>
    <row r="2381" spans="1:4">
      <c r="A2381" s="381" t="str">
        <f>IF(C2382=0,"","改良商品テーブル")</f>
        <v/>
      </c>
      <c r="B2381" s="381" t="s">
        <v>1348</v>
      </c>
      <c r="C2381" s="381">
        <f>改良商品入力!F88</f>
        <v>0</v>
      </c>
    </row>
    <row r="2382" spans="1:4">
      <c r="A2382" s="381" t="str">
        <f>IF(C2382=0,"","改良商品テーブル")</f>
        <v/>
      </c>
      <c r="B2382" s="381" t="s">
        <v>1349</v>
      </c>
      <c r="C2382" s="381">
        <f>改良商品入力!E88</f>
        <v>0</v>
      </c>
    </row>
    <row r="2383" spans="1:4">
      <c r="A2383" s="381" t="str">
        <f>IF(C2389=0,"","改良商品テーブル")</f>
        <v/>
      </c>
      <c r="B2383" s="381" t="s">
        <v>1284</v>
      </c>
      <c r="C2383" s="381" t="str">
        <f>申請用入力!$R$12</f>
        <v/>
      </c>
      <c r="D2383" s="381" t="s">
        <v>1186</v>
      </c>
    </row>
    <row r="2384" spans="1:4">
      <c r="A2384" s="381" t="str">
        <f>IF(C2389=0,"","改良商品テーブル")</f>
        <v/>
      </c>
      <c r="B2384" s="381" t="s">
        <v>1285</v>
      </c>
      <c r="C2384" s="381">
        <f>選択!$A$2</f>
        <v>2025</v>
      </c>
    </row>
    <row r="2385" spans="1:4">
      <c r="A2385" s="381" t="str">
        <f>IF(C2389=0,"","改良商品テーブル")</f>
        <v/>
      </c>
      <c r="B2385" s="381" t="s">
        <v>1254</v>
      </c>
      <c r="C2385" s="381" t="str">
        <f>選択!$A$1</f>
        <v>商品改良支援</v>
      </c>
    </row>
    <row r="2386" spans="1:4">
      <c r="A2386" s="381" t="str">
        <f>IF(C2389=0,"","改良商品テーブル")</f>
        <v/>
      </c>
      <c r="B2386" s="381" t="s">
        <v>1286</v>
      </c>
      <c r="C2386" s="381" t="e">
        <f ca="1">$C$127</f>
        <v>#N/A</v>
      </c>
    </row>
    <row r="2387" spans="1:4">
      <c r="A2387" s="381" t="str">
        <f>IF(C2389=0,"","改良商品テーブル")</f>
        <v/>
      </c>
      <c r="B2387" s="381" t="s">
        <v>1347</v>
      </c>
      <c r="C2387" s="381" t="s">
        <v>1351</v>
      </c>
    </row>
    <row r="2388" spans="1:4">
      <c r="A2388" s="381" t="str">
        <f>IF(C2389=0,"","改良商品テーブル")</f>
        <v/>
      </c>
      <c r="B2388" s="381" t="s">
        <v>1348</v>
      </c>
      <c r="C2388" s="381">
        <f>改良商品入力!F89</f>
        <v>0</v>
      </c>
    </row>
    <row r="2389" spans="1:4">
      <c r="A2389" s="381" t="str">
        <f>IF(C2389=0,"","改良商品テーブル")</f>
        <v/>
      </c>
      <c r="B2389" s="381" t="s">
        <v>1349</v>
      </c>
      <c r="C2389" s="381">
        <f>改良商品入力!E89</f>
        <v>0</v>
      </c>
    </row>
    <row r="2390" spans="1:4">
      <c r="A2390" s="381" t="str">
        <f>IF(C2396=0,"","改良商品テーブル")</f>
        <v/>
      </c>
      <c r="B2390" s="381" t="s">
        <v>1284</v>
      </c>
      <c r="C2390" s="381" t="str">
        <f>申請用入力!$R$12</f>
        <v/>
      </c>
      <c r="D2390" s="381" t="s">
        <v>1186</v>
      </c>
    </row>
    <row r="2391" spans="1:4">
      <c r="A2391" s="381" t="str">
        <f>IF(C2396=0,"","改良商品テーブル")</f>
        <v/>
      </c>
      <c r="B2391" s="381" t="s">
        <v>1285</v>
      </c>
      <c r="C2391" s="381">
        <f>選択!$A$2</f>
        <v>2025</v>
      </c>
    </row>
    <row r="2392" spans="1:4">
      <c r="A2392" s="381" t="str">
        <f>IF(C2396=0,"","改良商品テーブル")</f>
        <v/>
      </c>
      <c r="B2392" s="381" t="s">
        <v>1254</v>
      </c>
      <c r="C2392" s="381" t="str">
        <f>選択!$A$1</f>
        <v>商品改良支援</v>
      </c>
    </row>
    <row r="2393" spans="1:4">
      <c r="A2393" s="381" t="str">
        <f>IF(C2396=0,"","改良商品テーブル")</f>
        <v/>
      </c>
      <c r="B2393" s="381" t="s">
        <v>1286</v>
      </c>
      <c r="C2393" s="381" t="e">
        <f ca="1">$C$127</f>
        <v>#N/A</v>
      </c>
    </row>
    <row r="2394" spans="1:4">
      <c r="A2394" s="381" t="str">
        <f>IF(C2396=0,"","改良商品テーブル")</f>
        <v/>
      </c>
      <c r="B2394" s="381" t="s">
        <v>1347</v>
      </c>
      <c r="C2394" s="381" t="s">
        <v>1351</v>
      </c>
    </row>
    <row r="2395" spans="1:4">
      <c r="A2395" s="381" t="str">
        <f>IF(C2396=0,"","改良商品テーブル")</f>
        <v/>
      </c>
      <c r="B2395" s="381" t="s">
        <v>1348</v>
      </c>
      <c r="C2395" s="381">
        <f>改良商品入力!F90</f>
        <v>0</v>
      </c>
    </row>
    <row r="2396" spans="1:4">
      <c r="A2396" s="381" t="str">
        <f>IF(C2396=0,"","改良商品テーブル")</f>
        <v/>
      </c>
      <c r="B2396" s="381" t="s">
        <v>1349</v>
      </c>
      <c r="C2396" s="381">
        <f>改良商品入力!E90</f>
        <v>0</v>
      </c>
    </row>
    <row r="2397" spans="1:4">
      <c r="A2397" s="381" t="str">
        <f>IF(C2403=0,"","改良商品テーブル")</f>
        <v/>
      </c>
      <c r="B2397" s="381" t="s">
        <v>1284</v>
      </c>
      <c r="C2397" s="381" t="str">
        <f>申請用入力!$R$12</f>
        <v/>
      </c>
      <c r="D2397" s="381" t="s">
        <v>1186</v>
      </c>
    </row>
    <row r="2398" spans="1:4">
      <c r="A2398" s="381" t="str">
        <f>IF(C2403=0,"","改良商品テーブル")</f>
        <v/>
      </c>
      <c r="B2398" s="381" t="s">
        <v>1285</v>
      </c>
      <c r="C2398" s="381">
        <f>選択!$A$2</f>
        <v>2025</v>
      </c>
    </row>
    <row r="2399" spans="1:4">
      <c r="A2399" s="381" t="str">
        <f>IF(C2403=0,"","改良商品テーブル")</f>
        <v/>
      </c>
      <c r="B2399" s="381" t="s">
        <v>1254</v>
      </c>
      <c r="C2399" s="381" t="str">
        <f>選択!$A$1</f>
        <v>商品改良支援</v>
      </c>
    </row>
    <row r="2400" spans="1:4">
      <c r="A2400" s="381" t="str">
        <f>IF(C2403=0,"","改良商品テーブル")</f>
        <v/>
      </c>
      <c r="B2400" s="381" t="s">
        <v>1286</v>
      </c>
      <c r="C2400" s="381" t="e">
        <f ca="1">$C$127</f>
        <v>#N/A</v>
      </c>
    </row>
    <row r="2401" spans="1:4">
      <c r="A2401" s="381" t="str">
        <f>IF(C2403=0,"","改良商品テーブル")</f>
        <v/>
      </c>
      <c r="B2401" s="381" t="s">
        <v>1347</v>
      </c>
      <c r="C2401" s="381" t="s">
        <v>1351</v>
      </c>
    </row>
    <row r="2402" spans="1:4">
      <c r="A2402" s="381" t="str">
        <f>IF(C2403=0,"","改良商品テーブル")</f>
        <v/>
      </c>
      <c r="B2402" s="381" t="s">
        <v>1348</v>
      </c>
      <c r="C2402" s="381">
        <f>改良商品入力!F91</f>
        <v>0</v>
      </c>
    </row>
    <row r="2403" spans="1:4">
      <c r="A2403" s="381" t="str">
        <f>IF(C2403=0,"","改良商品テーブル")</f>
        <v/>
      </c>
      <c r="B2403" s="381" t="s">
        <v>1349</v>
      </c>
      <c r="C2403" s="381">
        <f>改良商品入力!E91</f>
        <v>0</v>
      </c>
    </row>
    <row r="2404" spans="1:4">
      <c r="A2404" s="381" t="str">
        <f>IF(C2410=0,"","改良商品テーブル")</f>
        <v/>
      </c>
      <c r="B2404" s="381" t="s">
        <v>1284</v>
      </c>
      <c r="C2404" s="381" t="str">
        <f>申請用入力!$R$12</f>
        <v/>
      </c>
      <c r="D2404" s="381" t="s">
        <v>1186</v>
      </c>
    </row>
    <row r="2405" spans="1:4">
      <c r="A2405" s="381" t="str">
        <f>IF(C2410=0,"","改良商品テーブル")</f>
        <v/>
      </c>
      <c r="B2405" s="381" t="s">
        <v>1285</v>
      </c>
      <c r="C2405" s="381">
        <f>選択!$A$2</f>
        <v>2025</v>
      </c>
    </row>
    <row r="2406" spans="1:4">
      <c r="A2406" s="381" t="str">
        <f>IF(C2410=0,"","改良商品テーブル")</f>
        <v/>
      </c>
      <c r="B2406" s="381" t="s">
        <v>1254</v>
      </c>
      <c r="C2406" s="381" t="str">
        <f>選択!$A$1</f>
        <v>商品改良支援</v>
      </c>
    </row>
    <row r="2407" spans="1:4">
      <c r="A2407" s="381" t="str">
        <f>IF(C2410=0,"","改良商品テーブル")</f>
        <v/>
      </c>
      <c r="B2407" s="381" t="s">
        <v>1286</v>
      </c>
      <c r="C2407" s="381" t="e">
        <f ca="1">$C$127</f>
        <v>#N/A</v>
      </c>
    </row>
    <row r="2408" spans="1:4">
      <c r="A2408" s="381" t="str">
        <f>IF(C2410=0,"","改良商品テーブル")</f>
        <v/>
      </c>
      <c r="B2408" s="381" t="s">
        <v>1347</v>
      </c>
      <c r="C2408" s="381" t="s">
        <v>1351</v>
      </c>
    </row>
    <row r="2409" spans="1:4">
      <c r="A2409" s="381" t="str">
        <f>IF(C2410=0,"","改良商品テーブル")</f>
        <v/>
      </c>
      <c r="B2409" s="381" t="s">
        <v>1348</v>
      </c>
      <c r="C2409" s="381">
        <f>改良商品入力!F92</f>
        <v>0</v>
      </c>
    </row>
    <row r="2410" spans="1:4">
      <c r="A2410" s="381" t="str">
        <f>IF(C2410=0,"","改良商品テーブル")</f>
        <v/>
      </c>
      <c r="B2410" s="381" t="s">
        <v>1349</v>
      </c>
      <c r="C2410" s="381">
        <f>改良商品入力!E92</f>
        <v>0</v>
      </c>
    </row>
    <row r="2411" spans="1:4">
      <c r="A2411" s="381" t="str">
        <f>IF(C2417=0,"","改良商品テーブル")</f>
        <v/>
      </c>
      <c r="B2411" s="381" t="s">
        <v>1284</v>
      </c>
      <c r="C2411" s="381" t="str">
        <f>申請用入力!$R$12</f>
        <v/>
      </c>
      <c r="D2411" s="381" t="s">
        <v>1186</v>
      </c>
    </row>
    <row r="2412" spans="1:4">
      <c r="A2412" s="381" t="str">
        <f>IF(C2417=0,"","改良商品テーブル")</f>
        <v/>
      </c>
      <c r="B2412" s="381" t="s">
        <v>1285</v>
      </c>
      <c r="C2412" s="381">
        <f>選択!$A$2</f>
        <v>2025</v>
      </c>
    </row>
    <row r="2413" spans="1:4">
      <c r="A2413" s="381" t="str">
        <f>IF(C2417=0,"","改良商品テーブル")</f>
        <v/>
      </c>
      <c r="B2413" s="381" t="s">
        <v>1254</v>
      </c>
      <c r="C2413" s="381" t="str">
        <f>選択!$A$1</f>
        <v>商品改良支援</v>
      </c>
    </row>
    <row r="2414" spans="1:4">
      <c r="A2414" s="381" t="str">
        <f>IF(C2417=0,"","改良商品テーブル")</f>
        <v/>
      </c>
      <c r="B2414" s="381" t="s">
        <v>1286</v>
      </c>
      <c r="C2414" s="381" t="e">
        <f ca="1">$C$127</f>
        <v>#N/A</v>
      </c>
    </row>
    <row r="2415" spans="1:4">
      <c r="A2415" s="381" t="str">
        <f>IF(C2417=0,"","改良商品テーブル")</f>
        <v/>
      </c>
      <c r="B2415" s="381" t="s">
        <v>1347</v>
      </c>
      <c r="C2415" s="381" t="s">
        <v>1351</v>
      </c>
    </row>
    <row r="2416" spans="1:4">
      <c r="A2416" s="381" t="str">
        <f>IF(C2417=0,"","改良商品テーブル")</f>
        <v/>
      </c>
      <c r="B2416" s="381" t="s">
        <v>1348</v>
      </c>
      <c r="C2416" s="381">
        <f>改良商品入力!F93</f>
        <v>0</v>
      </c>
    </row>
    <row r="2417" spans="1:4">
      <c r="A2417" s="381" t="str">
        <f>IF(C2417=0,"","改良商品テーブル")</f>
        <v/>
      </c>
      <c r="B2417" s="381" t="s">
        <v>1349</v>
      </c>
      <c r="C2417" s="381">
        <f>改良商品入力!E93</f>
        <v>0</v>
      </c>
    </row>
    <row r="2418" spans="1:4">
      <c r="A2418" s="381" t="str">
        <f>IF(C2424=0,"","改良商品テーブル")</f>
        <v/>
      </c>
      <c r="B2418" s="381" t="s">
        <v>1284</v>
      </c>
      <c r="C2418" s="381" t="str">
        <f>申請用入力!$R$12</f>
        <v/>
      </c>
      <c r="D2418" s="381" t="s">
        <v>1186</v>
      </c>
    </row>
    <row r="2419" spans="1:4">
      <c r="A2419" s="381" t="str">
        <f>IF(C2424=0,"","改良商品テーブル")</f>
        <v/>
      </c>
      <c r="B2419" s="381" t="s">
        <v>1285</v>
      </c>
      <c r="C2419" s="381">
        <f>選択!$A$2</f>
        <v>2025</v>
      </c>
    </row>
    <row r="2420" spans="1:4">
      <c r="A2420" s="381" t="str">
        <f>IF(C2424=0,"","改良商品テーブル")</f>
        <v/>
      </c>
      <c r="B2420" s="381" t="s">
        <v>1254</v>
      </c>
      <c r="C2420" s="381" t="str">
        <f>選択!$A$1</f>
        <v>商品改良支援</v>
      </c>
    </row>
    <row r="2421" spans="1:4">
      <c r="A2421" s="381" t="str">
        <f>IF(C2424=0,"","改良商品テーブル")</f>
        <v/>
      </c>
      <c r="B2421" s="381" t="s">
        <v>1286</v>
      </c>
      <c r="C2421" s="381" t="e">
        <f ca="1">$C$127</f>
        <v>#N/A</v>
      </c>
    </row>
    <row r="2422" spans="1:4">
      <c r="A2422" s="381" t="str">
        <f>IF(C2424=0,"","改良商品テーブル")</f>
        <v/>
      </c>
      <c r="B2422" s="381" t="s">
        <v>1347</v>
      </c>
      <c r="C2422" s="381" t="s">
        <v>1351</v>
      </c>
    </row>
    <row r="2423" spans="1:4">
      <c r="A2423" s="381" t="str">
        <f>IF(C2424=0,"","改良商品テーブル")</f>
        <v/>
      </c>
      <c r="B2423" s="381" t="s">
        <v>1348</v>
      </c>
      <c r="C2423" s="381">
        <f>改良商品入力!F94</f>
        <v>0</v>
      </c>
    </row>
    <row r="2424" spans="1:4">
      <c r="A2424" s="381" t="str">
        <f>IF(C2424=0,"","改良商品テーブル")</f>
        <v/>
      </c>
      <c r="B2424" s="381" t="s">
        <v>1349</v>
      </c>
      <c r="C2424" s="381">
        <f>改良商品入力!E94</f>
        <v>0</v>
      </c>
    </row>
    <row r="2425" spans="1:4">
      <c r="A2425" s="381" t="str">
        <f>IF(C2431=0,"","改良商品テーブル")</f>
        <v/>
      </c>
      <c r="B2425" s="381" t="s">
        <v>1284</v>
      </c>
      <c r="C2425" s="381" t="str">
        <f>申請用入力!$R$12</f>
        <v/>
      </c>
      <c r="D2425" s="381" t="s">
        <v>1186</v>
      </c>
    </row>
    <row r="2426" spans="1:4">
      <c r="A2426" s="381" t="str">
        <f>IF(C2431=0,"","改良商品テーブル")</f>
        <v/>
      </c>
      <c r="B2426" s="381" t="s">
        <v>1285</v>
      </c>
      <c r="C2426" s="381">
        <f>選択!$A$2</f>
        <v>2025</v>
      </c>
    </row>
    <row r="2427" spans="1:4">
      <c r="A2427" s="381" t="str">
        <f>IF(C2431=0,"","改良商品テーブル")</f>
        <v/>
      </c>
      <c r="B2427" s="381" t="s">
        <v>1254</v>
      </c>
      <c r="C2427" s="381" t="str">
        <f>選択!$A$1</f>
        <v>商品改良支援</v>
      </c>
    </row>
    <row r="2428" spans="1:4">
      <c r="A2428" s="381" t="str">
        <f>IF(C2431=0,"","改良商品テーブル")</f>
        <v/>
      </c>
      <c r="B2428" s="381" t="s">
        <v>1286</v>
      </c>
      <c r="C2428" s="381" t="e">
        <f ca="1">$C$127</f>
        <v>#N/A</v>
      </c>
    </row>
    <row r="2429" spans="1:4">
      <c r="A2429" s="381" t="str">
        <f>IF(C2431=0,"","改良商品テーブル")</f>
        <v/>
      </c>
      <c r="B2429" s="381" t="s">
        <v>1347</v>
      </c>
      <c r="C2429" s="381" t="s">
        <v>1351</v>
      </c>
    </row>
    <row r="2430" spans="1:4">
      <c r="A2430" s="381" t="str">
        <f>IF(C2431=0,"","改良商品テーブル")</f>
        <v/>
      </c>
      <c r="B2430" s="381" t="s">
        <v>1348</v>
      </c>
      <c r="C2430" s="381">
        <f>改良商品入力!F95</f>
        <v>0</v>
      </c>
    </row>
    <row r="2431" spans="1:4">
      <c r="A2431" s="381" t="str">
        <f>IF(C2431=0,"","改良商品テーブル")</f>
        <v/>
      </c>
      <c r="B2431" s="381" t="s">
        <v>1349</v>
      </c>
      <c r="C2431" s="381">
        <f>改良商品入力!E95</f>
        <v>0</v>
      </c>
    </row>
    <row r="2432" spans="1:4">
      <c r="A2432" s="381" t="str">
        <f>IF(C2438=0,"","改良商品テーブル")</f>
        <v/>
      </c>
      <c r="B2432" s="381" t="s">
        <v>1284</v>
      </c>
      <c r="C2432" s="381" t="str">
        <f>申請用入力!$R$12</f>
        <v/>
      </c>
      <c r="D2432" s="381" t="s">
        <v>1186</v>
      </c>
    </row>
    <row r="2433" spans="1:4">
      <c r="A2433" s="381" t="str">
        <f>IF(C2438=0,"","改良商品テーブル")</f>
        <v/>
      </c>
      <c r="B2433" s="381" t="s">
        <v>1285</v>
      </c>
      <c r="C2433" s="381">
        <f>選択!$A$2</f>
        <v>2025</v>
      </c>
    </row>
    <row r="2434" spans="1:4">
      <c r="A2434" s="381" t="str">
        <f>IF(C2438=0,"","改良商品テーブル")</f>
        <v/>
      </c>
      <c r="B2434" s="381" t="s">
        <v>1254</v>
      </c>
      <c r="C2434" s="381" t="str">
        <f>選択!$A$1</f>
        <v>商品改良支援</v>
      </c>
    </row>
    <row r="2435" spans="1:4">
      <c r="A2435" s="381" t="str">
        <f>IF(C2438=0,"","改良商品テーブル")</f>
        <v/>
      </c>
      <c r="B2435" s="381" t="s">
        <v>1286</v>
      </c>
      <c r="C2435" s="381" t="e">
        <f ca="1">$C$127</f>
        <v>#N/A</v>
      </c>
    </row>
    <row r="2436" spans="1:4">
      <c r="A2436" s="381" t="str">
        <f>IF(C2438=0,"","改良商品テーブル")</f>
        <v/>
      </c>
      <c r="B2436" s="381" t="s">
        <v>1347</v>
      </c>
      <c r="C2436" s="381" t="s">
        <v>1351</v>
      </c>
    </row>
    <row r="2437" spans="1:4">
      <c r="A2437" s="381" t="str">
        <f>IF(C2438=0,"","改良商品テーブル")</f>
        <v/>
      </c>
      <c r="B2437" s="381" t="s">
        <v>1348</v>
      </c>
      <c r="C2437" s="381">
        <f>改良商品入力!F96</f>
        <v>0</v>
      </c>
    </row>
    <row r="2438" spans="1:4">
      <c r="A2438" s="381" t="str">
        <f>IF(C2438=0,"","改良商品テーブル")</f>
        <v/>
      </c>
      <c r="B2438" s="381" t="s">
        <v>1349</v>
      </c>
      <c r="C2438" s="381">
        <f>改良商品入力!E96</f>
        <v>0</v>
      </c>
    </row>
    <row r="2439" spans="1:4">
      <c r="A2439" s="381" t="str">
        <f>IF(C2445=0,"","改良商品テーブル")</f>
        <v/>
      </c>
      <c r="B2439" s="381" t="s">
        <v>1284</v>
      </c>
      <c r="C2439" s="381" t="str">
        <f>申請用入力!$R$12</f>
        <v/>
      </c>
      <c r="D2439" s="381" t="s">
        <v>1186</v>
      </c>
    </row>
    <row r="2440" spans="1:4">
      <c r="A2440" s="381" t="str">
        <f>IF(C2445=0,"","改良商品テーブル")</f>
        <v/>
      </c>
      <c r="B2440" s="381" t="s">
        <v>1285</v>
      </c>
      <c r="C2440" s="381">
        <f>選択!$A$2</f>
        <v>2025</v>
      </c>
    </row>
    <row r="2441" spans="1:4">
      <c r="A2441" s="381" t="str">
        <f>IF(C2445=0,"","改良商品テーブル")</f>
        <v/>
      </c>
      <c r="B2441" s="381" t="s">
        <v>1254</v>
      </c>
      <c r="C2441" s="381" t="str">
        <f>選択!$A$1</f>
        <v>商品改良支援</v>
      </c>
    </row>
    <row r="2442" spans="1:4">
      <c r="A2442" s="381" t="str">
        <f>IF(C2445=0,"","改良商品テーブル")</f>
        <v/>
      </c>
      <c r="B2442" s="381" t="s">
        <v>1286</v>
      </c>
      <c r="C2442" s="381" t="e">
        <f ca="1">$C$127</f>
        <v>#N/A</v>
      </c>
    </row>
    <row r="2443" spans="1:4">
      <c r="A2443" s="381" t="str">
        <f>IF(C2445=0,"","改良商品テーブル")</f>
        <v/>
      </c>
      <c r="B2443" s="381" t="s">
        <v>1347</v>
      </c>
      <c r="C2443" s="381" t="s">
        <v>1351</v>
      </c>
    </row>
    <row r="2444" spans="1:4">
      <c r="A2444" s="381" t="str">
        <f>IF(C2445=0,"","改良商品テーブル")</f>
        <v/>
      </c>
      <c r="B2444" s="381" t="s">
        <v>1348</v>
      </c>
      <c r="C2444" s="381">
        <f>改良商品入力!F97</f>
        <v>0</v>
      </c>
    </row>
    <row r="2445" spans="1:4">
      <c r="A2445" s="381" t="str">
        <f>IF(C2445=0,"","改良商品テーブル")</f>
        <v/>
      </c>
      <c r="B2445" s="381" t="s">
        <v>1349</v>
      </c>
      <c r="C2445" s="381">
        <f>改良商品入力!E97</f>
        <v>0</v>
      </c>
    </row>
    <row r="2446" spans="1:4">
      <c r="A2446" s="381" t="str">
        <f>IF(C2452=0,"","改良商品テーブル")</f>
        <v/>
      </c>
      <c r="B2446" s="381" t="s">
        <v>1284</v>
      </c>
      <c r="C2446" s="381" t="str">
        <f>申請用入力!$R$12</f>
        <v/>
      </c>
      <c r="D2446" s="381" t="s">
        <v>1186</v>
      </c>
    </row>
    <row r="2447" spans="1:4">
      <c r="A2447" s="381" t="str">
        <f>IF(C2452=0,"","改良商品テーブル")</f>
        <v/>
      </c>
      <c r="B2447" s="381" t="s">
        <v>1285</v>
      </c>
      <c r="C2447" s="381">
        <f>選択!$A$2</f>
        <v>2025</v>
      </c>
    </row>
    <row r="2448" spans="1:4">
      <c r="A2448" s="381" t="str">
        <f>IF(C2452=0,"","改良商品テーブル")</f>
        <v/>
      </c>
      <c r="B2448" s="381" t="s">
        <v>1254</v>
      </c>
      <c r="C2448" s="381" t="str">
        <f>選択!$A$1</f>
        <v>商品改良支援</v>
      </c>
    </row>
    <row r="2449" spans="1:4">
      <c r="A2449" s="381" t="str">
        <f>IF(C2452=0,"","改良商品テーブル")</f>
        <v/>
      </c>
      <c r="B2449" s="381" t="s">
        <v>1286</v>
      </c>
      <c r="C2449" s="381" t="e">
        <f ca="1">$C$127</f>
        <v>#N/A</v>
      </c>
    </row>
    <row r="2450" spans="1:4">
      <c r="A2450" s="381" t="str">
        <f>IF(C2452=0,"","改良商品テーブル")</f>
        <v/>
      </c>
      <c r="B2450" s="381" t="s">
        <v>1347</v>
      </c>
      <c r="C2450" s="381" t="s">
        <v>1351</v>
      </c>
    </row>
    <row r="2451" spans="1:4">
      <c r="A2451" s="381" t="str">
        <f>IF(C2452=0,"","改良商品テーブル")</f>
        <v/>
      </c>
      <c r="B2451" s="381" t="s">
        <v>1348</v>
      </c>
      <c r="C2451" s="381">
        <f>改良商品入力!F98</f>
        <v>0</v>
      </c>
    </row>
    <row r="2452" spans="1:4">
      <c r="A2452" s="381" t="str">
        <f>IF(C2452=0,"","改良商品テーブル")</f>
        <v/>
      </c>
      <c r="B2452" s="381" t="s">
        <v>1349</v>
      </c>
      <c r="C2452" s="381">
        <f>改良商品入力!E98</f>
        <v>0</v>
      </c>
    </row>
    <row r="2453" spans="1:4">
      <c r="A2453" s="381" t="str">
        <f>IF(C2459=0,"","改良商品テーブル")</f>
        <v/>
      </c>
      <c r="B2453" s="381" t="s">
        <v>1284</v>
      </c>
      <c r="C2453" s="381" t="str">
        <f>申請用入力!$R$12</f>
        <v/>
      </c>
      <c r="D2453" s="381" t="s">
        <v>1186</v>
      </c>
    </row>
    <row r="2454" spans="1:4">
      <c r="A2454" s="381" t="str">
        <f>IF(C2459=0,"","改良商品テーブル")</f>
        <v/>
      </c>
      <c r="B2454" s="381" t="s">
        <v>1285</v>
      </c>
      <c r="C2454" s="381">
        <f>選択!$A$2</f>
        <v>2025</v>
      </c>
    </row>
    <row r="2455" spans="1:4">
      <c r="A2455" s="381" t="str">
        <f>IF(C2459=0,"","改良商品テーブル")</f>
        <v/>
      </c>
      <c r="B2455" s="381" t="s">
        <v>1254</v>
      </c>
      <c r="C2455" s="381" t="str">
        <f>選択!$A$1</f>
        <v>商品改良支援</v>
      </c>
    </row>
    <row r="2456" spans="1:4">
      <c r="A2456" s="381" t="str">
        <f>IF(C2459=0,"","改良商品テーブル")</f>
        <v/>
      </c>
      <c r="B2456" s="381" t="s">
        <v>1286</v>
      </c>
      <c r="C2456" s="381" t="e">
        <f ca="1">$C$127</f>
        <v>#N/A</v>
      </c>
    </row>
    <row r="2457" spans="1:4">
      <c r="A2457" s="381" t="str">
        <f>IF(C2459=0,"","改良商品テーブル")</f>
        <v/>
      </c>
      <c r="B2457" s="381" t="s">
        <v>1347</v>
      </c>
      <c r="C2457" s="381" t="s">
        <v>1351</v>
      </c>
    </row>
    <row r="2458" spans="1:4">
      <c r="A2458" s="381" t="str">
        <f>IF(C2459=0,"","改良商品テーブル")</f>
        <v/>
      </c>
      <c r="B2458" s="381" t="s">
        <v>1348</v>
      </c>
      <c r="C2458" s="381">
        <f>改良商品入力!F99</f>
        <v>0</v>
      </c>
    </row>
    <row r="2459" spans="1:4">
      <c r="A2459" s="381" t="str">
        <f>IF(C2459=0,"","改良商品テーブル")</f>
        <v/>
      </c>
      <c r="B2459" s="381" t="s">
        <v>1349</v>
      </c>
      <c r="C2459" s="381">
        <f>改良商品入力!E99</f>
        <v>0</v>
      </c>
    </row>
    <row r="2460" spans="1:4">
      <c r="A2460" s="381" t="str">
        <f>IF(C2466=0,"","改良商品テーブル")</f>
        <v/>
      </c>
      <c r="B2460" s="381" t="s">
        <v>1284</v>
      </c>
      <c r="C2460" s="381" t="str">
        <f>申請用入力!$R$12</f>
        <v/>
      </c>
      <c r="D2460" s="381" t="s">
        <v>1186</v>
      </c>
    </row>
    <row r="2461" spans="1:4">
      <c r="A2461" s="381" t="str">
        <f>IF(C2466=0,"","改良商品テーブル")</f>
        <v/>
      </c>
      <c r="B2461" s="381" t="s">
        <v>1285</v>
      </c>
      <c r="C2461" s="381">
        <f>選択!$A$2</f>
        <v>2025</v>
      </c>
    </row>
    <row r="2462" spans="1:4">
      <c r="A2462" s="381" t="str">
        <f>IF(C2466=0,"","改良商品テーブル")</f>
        <v/>
      </c>
      <c r="B2462" s="381" t="s">
        <v>1254</v>
      </c>
      <c r="C2462" s="381" t="str">
        <f>選択!$A$1</f>
        <v>商品改良支援</v>
      </c>
    </row>
    <row r="2463" spans="1:4">
      <c r="A2463" s="381" t="str">
        <f>IF(C2466=0,"","改良商品テーブル")</f>
        <v/>
      </c>
      <c r="B2463" s="381" t="s">
        <v>1286</v>
      </c>
      <c r="C2463" s="381" t="e">
        <f ca="1">$C$127</f>
        <v>#N/A</v>
      </c>
    </row>
    <row r="2464" spans="1:4">
      <c r="A2464" s="381" t="str">
        <f>IF(C2466=0,"","改良商品テーブル")</f>
        <v/>
      </c>
      <c r="B2464" s="381" t="s">
        <v>1347</v>
      </c>
      <c r="C2464" s="381" t="s">
        <v>1351</v>
      </c>
    </row>
    <row r="2465" spans="1:4">
      <c r="A2465" s="381" t="str">
        <f>IF(C2466=0,"","改良商品テーブル")</f>
        <v/>
      </c>
      <c r="B2465" s="381" t="s">
        <v>1348</v>
      </c>
      <c r="C2465" s="381">
        <f>改良商品入力!F100</f>
        <v>0</v>
      </c>
    </row>
    <row r="2466" spans="1:4">
      <c r="A2466" s="381" t="str">
        <f>IF(C2466=0,"","改良商品テーブル")</f>
        <v/>
      </c>
      <c r="B2466" s="381" t="s">
        <v>1349</v>
      </c>
      <c r="C2466" s="381">
        <f>改良商品入力!E100</f>
        <v>0</v>
      </c>
    </row>
    <row r="2467" spans="1:4">
      <c r="A2467" s="381" t="str">
        <f>IF(C2473=0,"","改良商品テーブル")</f>
        <v/>
      </c>
      <c r="B2467" s="381" t="s">
        <v>1284</v>
      </c>
      <c r="C2467" s="381" t="str">
        <f>申請用入力!$R$12</f>
        <v/>
      </c>
      <c r="D2467" s="381" t="s">
        <v>1186</v>
      </c>
    </row>
    <row r="2468" spans="1:4">
      <c r="A2468" s="381" t="str">
        <f>IF(C2473=0,"","改良商品テーブル")</f>
        <v/>
      </c>
      <c r="B2468" s="381" t="s">
        <v>1285</v>
      </c>
      <c r="C2468" s="381">
        <f>選択!$A$2</f>
        <v>2025</v>
      </c>
    </row>
    <row r="2469" spans="1:4">
      <c r="A2469" s="381" t="str">
        <f>IF(C2473=0,"","改良商品テーブル")</f>
        <v/>
      </c>
      <c r="B2469" s="381" t="s">
        <v>1254</v>
      </c>
      <c r="C2469" s="381" t="str">
        <f>選択!$A$1</f>
        <v>商品改良支援</v>
      </c>
    </row>
    <row r="2470" spans="1:4">
      <c r="A2470" s="381" t="str">
        <f>IF(C2473=0,"","改良商品テーブル")</f>
        <v/>
      </c>
      <c r="B2470" s="381" t="s">
        <v>1286</v>
      </c>
      <c r="C2470" s="381" t="e">
        <f ca="1">$C$127</f>
        <v>#N/A</v>
      </c>
    </row>
    <row r="2471" spans="1:4">
      <c r="A2471" s="381" t="str">
        <f>IF(C2473=0,"","改良商品テーブル")</f>
        <v/>
      </c>
      <c r="B2471" s="381" t="s">
        <v>1347</v>
      </c>
      <c r="C2471" s="381" t="s">
        <v>1351</v>
      </c>
    </row>
    <row r="2472" spans="1:4">
      <c r="A2472" s="381" t="str">
        <f>IF(C2473=0,"","改良商品テーブル")</f>
        <v/>
      </c>
      <c r="B2472" s="381" t="s">
        <v>1348</v>
      </c>
      <c r="C2472" s="381">
        <f>改良商品入力!F101</f>
        <v>0</v>
      </c>
    </row>
    <row r="2473" spans="1:4">
      <c r="A2473" s="381" t="str">
        <f>IF(C2473=0,"","改良商品テーブル")</f>
        <v/>
      </c>
      <c r="B2473" s="381" t="s">
        <v>1349</v>
      </c>
      <c r="C2473" s="381">
        <f>改良商品入力!E101</f>
        <v>0</v>
      </c>
    </row>
    <row r="2474" spans="1:4">
      <c r="A2474" s="381" t="str">
        <f>IF(C2480=0,"","改良商品テーブル")</f>
        <v/>
      </c>
      <c r="B2474" s="381" t="s">
        <v>1284</v>
      </c>
      <c r="C2474" s="381" t="str">
        <f>申請用入力!$R$12</f>
        <v/>
      </c>
      <c r="D2474" s="381" t="s">
        <v>1186</v>
      </c>
    </row>
    <row r="2475" spans="1:4">
      <c r="A2475" s="381" t="str">
        <f>IF(C2480=0,"","改良商品テーブル")</f>
        <v/>
      </c>
      <c r="B2475" s="381" t="s">
        <v>1285</v>
      </c>
      <c r="C2475" s="381">
        <f>選択!$A$2</f>
        <v>2025</v>
      </c>
    </row>
    <row r="2476" spans="1:4">
      <c r="A2476" s="381" t="str">
        <f>IF(C2480=0,"","改良商品テーブル")</f>
        <v/>
      </c>
      <c r="B2476" s="381" t="s">
        <v>1254</v>
      </c>
      <c r="C2476" s="381" t="str">
        <f>選択!$A$1</f>
        <v>商品改良支援</v>
      </c>
    </row>
    <row r="2477" spans="1:4">
      <c r="A2477" s="381" t="str">
        <f>IF(C2480=0,"","改良商品テーブル")</f>
        <v/>
      </c>
      <c r="B2477" s="381" t="s">
        <v>1286</v>
      </c>
      <c r="C2477" s="381" t="e">
        <f ca="1">$C$127</f>
        <v>#N/A</v>
      </c>
    </row>
    <row r="2478" spans="1:4">
      <c r="A2478" s="381" t="str">
        <f>IF(C2480=0,"","改良商品テーブル")</f>
        <v/>
      </c>
      <c r="B2478" s="381" t="s">
        <v>1347</v>
      </c>
      <c r="C2478" s="381" t="s">
        <v>1351</v>
      </c>
    </row>
    <row r="2479" spans="1:4">
      <c r="A2479" s="381" t="str">
        <f>IF(C2480=0,"","改良商品テーブル")</f>
        <v/>
      </c>
      <c r="B2479" s="381" t="s">
        <v>1348</v>
      </c>
      <c r="C2479" s="381">
        <f>改良商品入力!F102</f>
        <v>0</v>
      </c>
    </row>
    <row r="2480" spans="1:4">
      <c r="A2480" s="381" t="str">
        <f>IF(C2480=0,"","改良商品テーブル")</f>
        <v/>
      </c>
      <c r="B2480" s="381" t="s">
        <v>1349</v>
      </c>
      <c r="C2480" s="381">
        <f>改良商品入力!E102</f>
        <v>0</v>
      </c>
    </row>
    <row r="2481" spans="1:4">
      <c r="A2481" s="381" t="str">
        <f>IF(C2487=0,"","改良商品テーブル")</f>
        <v/>
      </c>
      <c r="B2481" s="381" t="s">
        <v>1284</v>
      </c>
      <c r="C2481" s="381" t="str">
        <f>申請用入力!$R$12</f>
        <v/>
      </c>
      <c r="D2481" s="381" t="s">
        <v>1186</v>
      </c>
    </row>
    <row r="2482" spans="1:4">
      <c r="A2482" s="381" t="str">
        <f>IF(C2487=0,"","改良商品テーブル")</f>
        <v/>
      </c>
      <c r="B2482" s="381" t="s">
        <v>1285</v>
      </c>
      <c r="C2482" s="381">
        <f>選択!$A$2</f>
        <v>2025</v>
      </c>
    </row>
    <row r="2483" spans="1:4">
      <c r="A2483" s="381" t="str">
        <f>IF(C2487=0,"","改良商品テーブル")</f>
        <v/>
      </c>
      <c r="B2483" s="381" t="s">
        <v>1254</v>
      </c>
      <c r="C2483" s="381" t="str">
        <f>選択!$A$1</f>
        <v>商品改良支援</v>
      </c>
    </row>
    <row r="2484" spans="1:4">
      <c r="A2484" s="381" t="str">
        <f>IF(C2487=0,"","改良商品テーブル")</f>
        <v/>
      </c>
      <c r="B2484" s="381" t="s">
        <v>1286</v>
      </c>
      <c r="C2484" s="381" t="e">
        <f ca="1">$C$127</f>
        <v>#N/A</v>
      </c>
    </row>
    <row r="2485" spans="1:4">
      <c r="A2485" s="381" t="str">
        <f>IF(C2487=0,"","改良商品テーブル")</f>
        <v/>
      </c>
      <c r="B2485" s="381" t="s">
        <v>1347</v>
      </c>
      <c r="C2485" s="381" t="s">
        <v>1351</v>
      </c>
    </row>
    <row r="2486" spans="1:4">
      <c r="A2486" s="381" t="str">
        <f>IF(C2487=0,"","改良商品テーブル")</f>
        <v/>
      </c>
      <c r="B2486" s="381" t="s">
        <v>1348</v>
      </c>
      <c r="C2486" s="381">
        <f>改良商品入力!F103</f>
        <v>0</v>
      </c>
    </row>
    <row r="2487" spans="1:4">
      <c r="A2487" s="381" t="str">
        <f>IF(C2487=0,"","改良商品テーブル")</f>
        <v/>
      </c>
      <c r="B2487" s="381" t="s">
        <v>1349</v>
      </c>
      <c r="C2487" s="381">
        <f>改良商品入力!E103</f>
        <v>0</v>
      </c>
    </row>
    <row r="2488" spans="1:4">
      <c r="A2488" s="381" t="str">
        <f>IF(C2494=0,"","改良商品テーブル")</f>
        <v/>
      </c>
      <c r="B2488" s="381" t="s">
        <v>1284</v>
      </c>
      <c r="C2488" s="381" t="str">
        <f>申請用入力!$R$12</f>
        <v/>
      </c>
      <c r="D2488" s="381" t="s">
        <v>1186</v>
      </c>
    </row>
    <row r="2489" spans="1:4">
      <c r="A2489" s="381" t="str">
        <f>IF(C2494=0,"","改良商品テーブル")</f>
        <v/>
      </c>
      <c r="B2489" s="381" t="s">
        <v>1285</v>
      </c>
      <c r="C2489" s="381">
        <f>選択!$A$2</f>
        <v>2025</v>
      </c>
    </row>
    <row r="2490" spans="1:4">
      <c r="A2490" s="381" t="str">
        <f>IF(C2494=0,"","改良商品テーブル")</f>
        <v/>
      </c>
      <c r="B2490" s="381" t="s">
        <v>1254</v>
      </c>
      <c r="C2490" s="381" t="str">
        <f>選択!$A$1</f>
        <v>商品改良支援</v>
      </c>
    </row>
    <row r="2491" spans="1:4">
      <c r="A2491" s="381" t="str">
        <f>IF(C2494=0,"","改良商品テーブル")</f>
        <v/>
      </c>
      <c r="B2491" s="381" t="s">
        <v>1286</v>
      </c>
      <c r="C2491" s="381" t="e">
        <f ca="1">$C$127</f>
        <v>#N/A</v>
      </c>
    </row>
    <row r="2492" spans="1:4">
      <c r="A2492" s="381" t="str">
        <f>IF(C2494=0,"","改良商品テーブル")</f>
        <v/>
      </c>
      <c r="B2492" s="381" t="s">
        <v>1347</v>
      </c>
      <c r="C2492" s="381" t="s">
        <v>1351</v>
      </c>
    </row>
    <row r="2493" spans="1:4">
      <c r="A2493" s="381" t="str">
        <f>IF(C2494=0,"","改良商品テーブル")</f>
        <v/>
      </c>
      <c r="B2493" s="381" t="s">
        <v>1348</v>
      </c>
      <c r="C2493" s="381">
        <f>改良商品入力!F104</f>
        <v>0</v>
      </c>
    </row>
    <row r="2494" spans="1:4">
      <c r="A2494" s="381" t="str">
        <f>IF(C2494=0,"","改良商品テーブル")</f>
        <v/>
      </c>
      <c r="B2494" s="381" t="s">
        <v>1349</v>
      </c>
      <c r="C2494" s="381">
        <f>改良商品入力!E104</f>
        <v>0</v>
      </c>
    </row>
    <row r="2495" spans="1:4">
      <c r="A2495" s="381" t="str">
        <f>IF(C2501=0,"","改良商品テーブル")</f>
        <v/>
      </c>
      <c r="B2495" s="381" t="s">
        <v>1284</v>
      </c>
      <c r="C2495" s="381" t="str">
        <f>申請用入力!$R$12</f>
        <v/>
      </c>
      <c r="D2495" s="381" t="s">
        <v>1186</v>
      </c>
    </row>
    <row r="2496" spans="1:4">
      <c r="A2496" s="381" t="str">
        <f>IF(C2501=0,"","改良商品テーブル")</f>
        <v/>
      </c>
      <c r="B2496" s="381" t="s">
        <v>1285</v>
      </c>
      <c r="C2496" s="381">
        <f>選択!$A$2</f>
        <v>2025</v>
      </c>
    </row>
    <row r="2497" spans="1:4">
      <c r="A2497" s="381" t="str">
        <f>IF(C2501=0,"","改良商品テーブル")</f>
        <v/>
      </c>
      <c r="B2497" s="381" t="s">
        <v>1254</v>
      </c>
      <c r="C2497" s="381" t="str">
        <f>選択!$A$1</f>
        <v>商品改良支援</v>
      </c>
    </row>
    <row r="2498" spans="1:4">
      <c r="A2498" s="381" t="str">
        <f>IF(C2501=0,"","改良商品テーブル")</f>
        <v/>
      </c>
      <c r="B2498" s="381" t="s">
        <v>1286</v>
      </c>
      <c r="C2498" s="381" t="e">
        <f ca="1">$C$127</f>
        <v>#N/A</v>
      </c>
    </row>
    <row r="2499" spans="1:4">
      <c r="A2499" s="381" t="str">
        <f>IF(C2501=0,"","改良商品テーブル")</f>
        <v/>
      </c>
      <c r="B2499" s="381" t="s">
        <v>1347</v>
      </c>
      <c r="C2499" s="381" t="s">
        <v>1351</v>
      </c>
    </row>
    <row r="2500" spans="1:4">
      <c r="A2500" s="381" t="str">
        <f>IF(C2501=0,"","改良商品テーブル")</f>
        <v/>
      </c>
      <c r="B2500" s="381" t="s">
        <v>1348</v>
      </c>
      <c r="C2500" s="381">
        <f>改良商品入力!F105</f>
        <v>0</v>
      </c>
    </row>
    <row r="2501" spans="1:4">
      <c r="A2501" s="381" t="str">
        <f>IF(C2501=0,"","改良商品テーブル")</f>
        <v/>
      </c>
      <c r="B2501" s="381" t="s">
        <v>1349</v>
      </c>
      <c r="C2501" s="381">
        <f>改良商品入力!E105</f>
        <v>0</v>
      </c>
    </row>
    <row r="2502" spans="1:4">
      <c r="A2502" s="381" t="str">
        <f>IF(C2508=0,"","改良商品テーブル")</f>
        <v/>
      </c>
      <c r="B2502" s="381" t="s">
        <v>1284</v>
      </c>
      <c r="C2502" s="381" t="str">
        <f>申請用入力!$R$12</f>
        <v/>
      </c>
      <c r="D2502" s="381" t="s">
        <v>1186</v>
      </c>
    </row>
    <row r="2503" spans="1:4">
      <c r="A2503" s="381" t="str">
        <f>IF(C2508=0,"","改良商品テーブル")</f>
        <v/>
      </c>
      <c r="B2503" s="381" t="s">
        <v>1285</v>
      </c>
      <c r="C2503" s="381">
        <f>選択!$A$2</f>
        <v>2025</v>
      </c>
    </row>
    <row r="2504" spans="1:4">
      <c r="A2504" s="381" t="str">
        <f>IF(C2508=0,"","改良商品テーブル")</f>
        <v/>
      </c>
      <c r="B2504" s="381" t="s">
        <v>1254</v>
      </c>
      <c r="C2504" s="381" t="str">
        <f>選択!$A$1</f>
        <v>商品改良支援</v>
      </c>
    </row>
    <row r="2505" spans="1:4">
      <c r="A2505" s="381" t="str">
        <f>IF(C2508=0,"","改良商品テーブル")</f>
        <v/>
      </c>
      <c r="B2505" s="381" t="s">
        <v>1286</v>
      </c>
      <c r="C2505" s="381" t="e">
        <f ca="1">$C$127</f>
        <v>#N/A</v>
      </c>
    </row>
    <row r="2506" spans="1:4">
      <c r="A2506" s="381" t="str">
        <f>IF(C2508=0,"","改良商品テーブル")</f>
        <v/>
      </c>
      <c r="B2506" s="381" t="s">
        <v>1347</v>
      </c>
      <c r="C2506" s="381" t="s">
        <v>1351</v>
      </c>
    </row>
    <row r="2507" spans="1:4">
      <c r="A2507" s="381" t="str">
        <f>IF(C2508=0,"","改良商品テーブル")</f>
        <v/>
      </c>
      <c r="B2507" s="381" t="s">
        <v>1348</v>
      </c>
      <c r="C2507" s="381">
        <f>改良商品入力!F106</f>
        <v>0</v>
      </c>
    </row>
    <row r="2508" spans="1:4">
      <c r="A2508" s="381" t="str">
        <f>IF(C2508=0,"","改良商品テーブル")</f>
        <v/>
      </c>
      <c r="B2508" s="381" t="s">
        <v>1349</v>
      </c>
      <c r="C2508" s="381">
        <f>改良商品入力!E106</f>
        <v>0</v>
      </c>
    </row>
    <row r="2509" spans="1:4">
      <c r="A2509" s="381" t="str">
        <f>IF(C2515=0,"","改良商品テーブル")</f>
        <v/>
      </c>
      <c r="B2509" s="381" t="s">
        <v>1284</v>
      </c>
      <c r="C2509" s="381" t="str">
        <f>申請用入力!$R$12</f>
        <v/>
      </c>
      <c r="D2509" s="381" t="s">
        <v>1186</v>
      </c>
    </row>
    <row r="2510" spans="1:4">
      <c r="A2510" s="381" t="str">
        <f>IF(C2515=0,"","改良商品テーブル")</f>
        <v/>
      </c>
      <c r="B2510" s="381" t="s">
        <v>1285</v>
      </c>
      <c r="C2510" s="381">
        <f>選択!$A$2</f>
        <v>2025</v>
      </c>
    </row>
    <row r="2511" spans="1:4">
      <c r="A2511" s="381" t="str">
        <f>IF(C2515=0,"","改良商品テーブル")</f>
        <v/>
      </c>
      <c r="B2511" s="381" t="s">
        <v>1254</v>
      </c>
      <c r="C2511" s="381" t="str">
        <f>選択!$A$1</f>
        <v>商品改良支援</v>
      </c>
    </row>
    <row r="2512" spans="1:4">
      <c r="A2512" s="381" t="str">
        <f>IF(C2515=0,"","改良商品テーブル")</f>
        <v/>
      </c>
      <c r="B2512" s="381" t="s">
        <v>1286</v>
      </c>
      <c r="C2512" s="381" t="e">
        <f ca="1">$C$127</f>
        <v>#N/A</v>
      </c>
    </row>
    <row r="2513" spans="1:4">
      <c r="A2513" s="381" t="str">
        <f>IF(C2515=0,"","改良商品テーブル")</f>
        <v/>
      </c>
      <c r="B2513" s="381" t="s">
        <v>1347</v>
      </c>
      <c r="C2513" s="381" t="s">
        <v>1351</v>
      </c>
    </row>
    <row r="2514" spans="1:4">
      <c r="A2514" s="381" t="str">
        <f>IF(C2515=0,"","改良商品テーブル")</f>
        <v/>
      </c>
      <c r="B2514" s="381" t="s">
        <v>1348</v>
      </c>
      <c r="C2514" s="381">
        <f>改良商品入力!F107</f>
        <v>0</v>
      </c>
    </row>
    <row r="2515" spans="1:4">
      <c r="A2515" s="381" t="str">
        <f>IF(C2515=0,"","改良商品テーブル")</f>
        <v/>
      </c>
      <c r="B2515" s="381" t="s">
        <v>1349</v>
      </c>
      <c r="C2515" s="381">
        <f>改良商品入力!E107</f>
        <v>0</v>
      </c>
    </row>
    <row r="2516" spans="1:4">
      <c r="A2516" s="381" t="str">
        <f>IF(C2522=0,"","改良商品テーブル")</f>
        <v/>
      </c>
      <c r="B2516" s="381" t="s">
        <v>1284</v>
      </c>
      <c r="C2516" s="381" t="str">
        <f>申請用入力!$R$12</f>
        <v/>
      </c>
      <c r="D2516" s="381" t="s">
        <v>1186</v>
      </c>
    </row>
    <row r="2517" spans="1:4">
      <c r="A2517" s="381" t="str">
        <f>IF(C2522=0,"","改良商品テーブル")</f>
        <v/>
      </c>
      <c r="B2517" s="381" t="s">
        <v>1285</v>
      </c>
      <c r="C2517" s="381">
        <f>選択!$A$2</f>
        <v>2025</v>
      </c>
    </row>
    <row r="2518" spans="1:4">
      <c r="A2518" s="381" t="str">
        <f>IF(C2522=0,"","改良商品テーブル")</f>
        <v/>
      </c>
      <c r="B2518" s="381" t="s">
        <v>1254</v>
      </c>
      <c r="C2518" s="381" t="str">
        <f>選択!$A$1</f>
        <v>商品改良支援</v>
      </c>
    </row>
    <row r="2519" spans="1:4">
      <c r="A2519" s="381" t="str">
        <f>IF(C2522=0,"","改良商品テーブル")</f>
        <v/>
      </c>
      <c r="B2519" s="381" t="s">
        <v>1286</v>
      </c>
      <c r="C2519" s="381" t="e">
        <f ca="1">$C$127</f>
        <v>#N/A</v>
      </c>
    </row>
    <row r="2520" spans="1:4">
      <c r="A2520" s="381" t="str">
        <f>IF(C2522=0,"","改良商品テーブル")</f>
        <v/>
      </c>
      <c r="B2520" s="381" t="s">
        <v>1347</v>
      </c>
      <c r="C2520" s="381" t="s">
        <v>1351</v>
      </c>
    </row>
    <row r="2521" spans="1:4">
      <c r="A2521" s="381" t="str">
        <f>IF(C2522=0,"","改良商品テーブル")</f>
        <v/>
      </c>
      <c r="B2521" s="381" t="s">
        <v>1348</v>
      </c>
      <c r="C2521" s="381">
        <f>改良商品入力!F108</f>
        <v>0</v>
      </c>
    </row>
    <row r="2522" spans="1:4">
      <c r="A2522" s="381" t="str">
        <f>IF(C2522=0,"","改良商品テーブル")</f>
        <v/>
      </c>
      <c r="B2522" s="381" t="s">
        <v>1349</v>
      </c>
      <c r="C2522" s="381">
        <f>改良商品入力!E108</f>
        <v>0</v>
      </c>
    </row>
    <row r="2523" spans="1:4">
      <c r="A2523" s="381" t="str">
        <f>IF(C2529=0,"","改良商品テーブル")</f>
        <v/>
      </c>
      <c r="B2523" s="381" t="s">
        <v>1284</v>
      </c>
      <c r="C2523" s="381" t="str">
        <f>申請用入力!$R$12</f>
        <v/>
      </c>
      <c r="D2523" s="381" t="s">
        <v>1186</v>
      </c>
    </row>
    <row r="2524" spans="1:4">
      <c r="A2524" s="381" t="str">
        <f>IF(C2529=0,"","改良商品テーブル")</f>
        <v/>
      </c>
      <c r="B2524" s="381" t="s">
        <v>1285</v>
      </c>
      <c r="C2524" s="381">
        <f>選択!$A$2</f>
        <v>2025</v>
      </c>
    </row>
    <row r="2525" spans="1:4">
      <c r="A2525" s="381" t="str">
        <f>IF(C2529=0,"","改良商品テーブル")</f>
        <v/>
      </c>
      <c r="B2525" s="381" t="s">
        <v>1254</v>
      </c>
      <c r="C2525" s="381" t="str">
        <f>選択!$A$1</f>
        <v>商品改良支援</v>
      </c>
    </row>
    <row r="2526" spans="1:4">
      <c r="A2526" s="381" t="str">
        <f>IF(C2529=0,"","改良商品テーブル")</f>
        <v/>
      </c>
      <c r="B2526" s="381" t="s">
        <v>1286</v>
      </c>
      <c r="C2526" s="381" t="e">
        <f ca="1">$C$127</f>
        <v>#N/A</v>
      </c>
    </row>
    <row r="2527" spans="1:4">
      <c r="A2527" s="381" t="str">
        <f>IF(C2529=0,"","改良商品テーブル")</f>
        <v/>
      </c>
      <c r="B2527" s="381" t="s">
        <v>1347</v>
      </c>
      <c r="C2527" s="381" t="s">
        <v>1351</v>
      </c>
    </row>
    <row r="2528" spans="1:4">
      <c r="A2528" s="381" t="str">
        <f>IF(C2529=0,"","改良商品テーブル")</f>
        <v/>
      </c>
      <c r="B2528" s="381" t="s">
        <v>1348</v>
      </c>
      <c r="C2528" s="381">
        <f>改良商品入力!F109</f>
        <v>0</v>
      </c>
    </row>
    <row r="2529" spans="1:4">
      <c r="A2529" s="381" t="str">
        <f>IF(C2529=0,"","改良商品テーブル")</f>
        <v/>
      </c>
      <c r="B2529" s="381" t="s">
        <v>1349</v>
      </c>
      <c r="C2529" s="381">
        <f>改良商品入力!E109</f>
        <v>0</v>
      </c>
    </row>
    <row r="2530" spans="1:4">
      <c r="A2530" s="381" t="str">
        <f>IF(C2536=0,"","改良商品テーブル")</f>
        <v/>
      </c>
      <c r="B2530" s="381" t="s">
        <v>1284</v>
      </c>
      <c r="C2530" s="381" t="str">
        <f>申請用入力!$R$12</f>
        <v/>
      </c>
      <c r="D2530" s="381" t="s">
        <v>1186</v>
      </c>
    </row>
    <row r="2531" spans="1:4">
      <c r="A2531" s="381" t="str">
        <f>IF(C2536=0,"","改良商品テーブル")</f>
        <v/>
      </c>
      <c r="B2531" s="381" t="s">
        <v>1285</v>
      </c>
      <c r="C2531" s="381">
        <f>選択!$A$2</f>
        <v>2025</v>
      </c>
    </row>
    <row r="2532" spans="1:4">
      <c r="A2532" s="381" t="str">
        <f>IF(C2536=0,"","改良商品テーブル")</f>
        <v/>
      </c>
      <c r="B2532" s="381" t="s">
        <v>1254</v>
      </c>
      <c r="C2532" s="381" t="str">
        <f>選択!$A$1</f>
        <v>商品改良支援</v>
      </c>
    </row>
    <row r="2533" spans="1:4">
      <c r="A2533" s="381" t="str">
        <f>IF(C2536=0,"","改良商品テーブル")</f>
        <v/>
      </c>
      <c r="B2533" s="381" t="s">
        <v>1286</v>
      </c>
      <c r="C2533" s="381" t="e">
        <f ca="1">$C$127</f>
        <v>#N/A</v>
      </c>
    </row>
    <row r="2534" spans="1:4">
      <c r="A2534" s="381" t="str">
        <f>IF(C2536=0,"","改良商品テーブル")</f>
        <v/>
      </c>
      <c r="B2534" s="381" t="s">
        <v>1347</v>
      </c>
      <c r="C2534" s="381" t="s">
        <v>1351</v>
      </c>
    </row>
    <row r="2535" spans="1:4">
      <c r="A2535" s="381" t="str">
        <f>IF(C2536=0,"","改良商品テーブル")</f>
        <v/>
      </c>
      <c r="B2535" s="381" t="s">
        <v>1348</v>
      </c>
      <c r="C2535" s="381">
        <f>改良商品入力!F110</f>
        <v>0</v>
      </c>
    </row>
    <row r="2536" spans="1:4">
      <c r="A2536" s="381" t="str">
        <f>IF(C2536=0,"","改良商品テーブル")</f>
        <v/>
      </c>
      <c r="B2536" s="381" t="s">
        <v>1349</v>
      </c>
      <c r="C2536" s="381">
        <f>改良商品入力!E110</f>
        <v>0</v>
      </c>
    </row>
    <row r="2537" spans="1:4">
      <c r="A2537" s="381" t="str">
        <f>IF(C2543=0,"","改良商品テーブル")</f>
        <v/>
      </c>
      <c r="B2537" s="381" t="s">
        <v>1284</v>
      </c>
      <c r="C2537" s="381" t="str">
        <f>申請用入力!$R$12</f>
        <v/>
      </c>
      <c r="D2537" s="381" t="s">
        <v>1186</v>
      </c>
    </row>
    <row r="2538" spans="1:4">
      <c r="A2538" s="381" t="str">
        <f>IF(C2543=0,"","改良商品テーブル")</f>
        <v/>
      </c>
      <c r="B2538" s="381" t="s">
        <v>1285</v>
      </c>
      <c r="C2538" s="381">
        <f>選択!$A$2</f>
        <v>2025</v>
      </c>
    </row>
    <row r="2539" spans="1:4">
      <c r="A2539" s="381" t="str">
        <f>IF(C2543=0,"","改良商品テーブル")</f>
        <v/>
      </c>
      <c r="B2539" s="381" t="s">
        <v>1254</v>
      </c>
      <c r="C2539" s="381" t="str">
        <f>選択!$A$1</f>
        <v>商品改良支援</v>
      </c>
    </row>
    <row r="2540" spans="1:4">
      <c r="A2540" s="381" t="str">
        <f>IF(C2543=0,"","改良商品テーブル")</f>
        <v/>
      </c>
      <c r="B2540" s="381" t="s">
        <v>1286</v>
      </c>
      <c r="C2540" s="381" t="e">
        <f ca="1">$C$127</f>
        <v>#N/A</v>
      </c>
    </row>
    <row r="2541" spans="1:4">
      <c r="A2541" s="381" t="str">
        <f>IF(C2543=0,"","改良商品テーブル")</f>
        <v/>
      </c>
      <c r="B2541" s="381" t="s">
        <v>1347</v>
      </c>
      <c r="C2541" s="381" t="s">
        <v>1351</v>
      </c>
    </row>
    <row r="2542" spans="1:4">
      <c r="A2542" s="381" t="str">
        <f>IF(C2543=0,"","改良商品テーブル")</f>
        <v/>
      </c>
      <c r="B2542" s="381" t="s">
        <v>1348</v>
      </c>
      <c r="C2542" s="381">
        <f>改良商品入力!F111</f>
        <v>0</v>
      </c>
    </row>
    <row r="2543" spans="1:4">
      <c r="A2543" s="381" t="str">
        <f>IF(C2543=0,"","改良商品テーブル")</f>
        <v/>
      </c>
      <c r="B2543" s="381" t="s">
        <v>1349</v>
      </c>
      <c r="C2543" s="381">
        <f>改良商品入力!E111</f>
        <v>0</v>
      </c>
    </row>
    <row r="2544" spans="1:4">
      <c r="A2544" s="381" t="str">
        <f>IF(C2550=0,"","改良商品テーブル")</f>
        <v/>
      </c>
      <c r="B2544" s="381" t="s">
        <v>1284</v>
      </c>
      <c r="C2544" s="381" t="str">
        <f>申請用入力!$R$12</f>
        <v/>
      </c>
      <c r="D2544" s="381" t="s">
        <v>1186</v>
      </c>
    </row>
    <row r="2545" spans="1:4">
      <c r="A2545" s="381" t="str">
        <f>IF(C2550=0,"","改良商品テーブル")</f>
        <v/>
      </c>
      <c r="B2545" s="381" t="s">
        <v>1285</v>
      </c>
      <c r="C2545" s="381">
        <f>選択!$A$2</f>
        <v>2025</v>
      </c>
    </row>
    <row r="2546" spans="1:4">
      <c r="A2546" s="381" t="str">
        <f>IF(C2550=0,"","改良商品テーブル")</f>
        <v/>
      </c>
      <c r="B2546" s="381" t="s">
        <v>1254</v>
      </c>
      <c r="C2546" s="381" t="str">
        <f>選択!$A$1</f>
        <v>商品改良支援</v>
      </c>
    </row>
    <row r="2547" spans="1:4">
      <c r="A2547" s="381" t="str">
        <f>IF(C2550=0,"","改良商品テーブル")</f>
        <v/>
      </c>
      <c r="B2547" s="381" t="s">
        <v>1286</v>
      </c>
      <c r="C2547" s="381" t="e">
        <f ca="1">$C$127</f>
        <v>#N/A</v>
      </c>
    </row>
    <row r="2548" spans="1:4">
      <c r="A2548" s="381" t="str">
        <f>IF(C2550=0,"","改良商品テーブル")</f>
        <v/>
      </c>
      <c r="B2548" s="381" t="s">
        <v>1347</v>
      </c>
      <c r="C2548" s="381" t="s">
        <v>1351</v>
      </c>
    </row>
    <row r="2549" spans="1:4">
      <c r="A2549" s="381" t="str">
        <f>IF(C2550=0,"","改良商品テーブル")</f>
        <v/>
      </c>
      <c r="B2549" s="381" t="s">
        <v>1348</v>
      </c>
      <c r="C2549" s="381">
        <f>改良商品入力!F112</f>
        <v>0</v>
      </c>
    </row>
    <row r="2550" spans="1:4">
      <c r="A2550" s="381" t="str">
        <f>IF(C2550=0,"","改良商品テーブル")</f>
        <v/>
      </c>
      <c r="B2550" s="381" t="s">
        <v>1349</v>
      </c>
      <c r="C2550" s="381">
        <f>改良商品入力!E112</f>
        <v>0</v>
      </c>
    </row>
    <row r="2551" spans="1:4">
      <c r="A2551" s="381" t="str">
        <f>IF(C2557=0,"","改良商品テーブル")</f>
        <v/>
      </c>
      <c r="B2551" s="381" t="s">
        <v>1284</v>
      </c>
      <c r="C2551" s="381" t="str">
        <f>申請用入力!$R$12</f>
        <v/>
      </c>
      <c r="D2551" s="381" t="s">
        <v>1186</v>
      </c>
    </row>
    <row r="2552" spans="1:4">
      <c r="A2552" s="381" t="str">
        <f>IF(C2557=0,"","改良商品テーブル")</f>
        <v/>
      </c>
      <c r="B2552" s="381" t="s">
        <v>1285</v>
      </c>
      <c r="C2552" s="381">
        <f>選択!$A$2</f>
        <v>2025</v>
      </c>
    </row>
    <row r="2553" spans="1:4">
      <c r="A2553" s="381" t="str">
        <f>IF(C2557=0,"","改良商品テーブル")</f>
        <v/>
      </c>
      <c r="B2553" s="381" t="s">
        <v>1254</v>
      </c>
      <c r="C2553" s="381" t="str">
        <f>選択!$A$1</f>
        <v>商品改良支援</v>
      </c>
    </row>
    <row r="2554" spans="1:4">
      <c r="A2554" s="381" t="str">
        <f>IF(C2557=0,"","改良商品テーブル")</f>
        <v/>
      </c>
      <c r="B2554" s="381" t="s">
        <v>1286</v>
      </c>
      <c r="C2554" s="381" t="e">
        <f ca="1">$C$127</f>
        <v>#N/A</v>
      </c>
    </row>
    <row r="2555" spans="1:4">
      <c r="A2555" s="381" t="str">
        <f>IF(C2557=0,"","改良商品テーブル")</f>
        <v/>
      </c>
      <c r="B2555" s="381" t="s">
        <v>1347</v>
      </c>
      <c r="C2555" s="381" t="s">
        <v>1351</v>
      </c>
    </row>
    <row r="2556" spans="1:4">
      <c r="A2556" s="381" t="str">
        <f>IF(C2557=0,"","改良商品テーブル")</f>
        <v/>
      </c>
      <c r="B2556" s="381" t="s">
        <v>1348</v>
      </c>
      <c r="C2556" s="381">
        <f>改良商品入力!F113</f>
        <v>0</v>
      </c>
    </row>
    <row r="2557" spans="1:4">
      <c r="A2557" s="381" t="str">
        <f>IF(C2557=0,"","改良商品テーブル")</f>
        <v/>
      </c>
      <c r="B2557" s="381" t="s">
        <v>1349</v>
      </c>
      <c r="C2557" s="381">
        <f>改良商品入力!E113</f>
        <v>0</v>
      </c>
    </row>
    <row r="2558" spans="1:4">
      <c r="A2558" s="381" t="str">
        <f>IF(C2564=0,"","改良商品テーブル")</f>
        <v/>
      </c>
      <c r="B2558" s="381" t="s">
        <v>1284</v>
      </c>
      <c r="C2558" s="381" t="str">
        <f>申請用入力!$R$12</f>
        <v/>
      </c>
      <c r="D2558" s="381" t="s">
        <v>1186</v>
      </c>
    </row>
    <row r="2559" spans="1:4">
      <c r="A2559" s="381" t="str">
        <f>IF(C2564=0,"","改良商品テーブル")</f>
        <v/>
      </c>
      <c r="B2559" s="381" t="s">
        <v>1285</v>
      </c>
      <c r="C2559" s="381">
        <f>選択!$A$2</f>
        <v>2025</v>
      </c>
    </row>
    <row r="2560" spans="1:4">
      <c r="A2560" s="381" t="str">
        <f>IF(C2564=0,"","改良商品テーブル")</f>
        <v/>
      </c>
      <c r="B2560" s="381" t="s">
        <v>1254</v>
      </c>
      <c r="C2560" s="381" t="str">
        <f>選択!$A$1</f>
        <v>商品改良支援</v>
      </c>
    </row>
    <row r="2561" spans="1:4">
      <c r="A2561" s="381" t="str">
        <f>IF(C2564=0,"","改良商品テーブル")</f>
        <v/>
      </c>
      <c r="B2561" s="381" t="s">
        <v>1286</v>
      </c>
      <c r="C2561" s="381" t="e">
        <f ca="1">$C$127</f>
        <v>#N/A</v>
      </c>
    </row>
    <row r="2562" spans="1:4">
      <c r="A2562" s="381" t="str">
        <f>IF(C2564=0,"","改良商品テーブル")</f>
        <v/>
      </c>
      <c r="B2562" s="381" t="s">
        <v>1347</v>
      </c>
      <c r="C2562" s="381" t="s">
        <v>1351</v>
      </c>
    </row>
    <row r="2563" spans="1:4">
      <c r="A2563" s="381" t="str">
        <f>IF(C2564=0,"","改良商品テーブル")</f>
        <v/>
      </c>
      <c r="B2563" s="381" t="s">
        <v>1348</v>
      </c>
      <c r="C2563" s="381">
        <f>改良商品入力!F114</f>
        <v>0</v>
      </c>
    </row>
    <row r="2564" spans="1:4">
      <c r="A2564" s="381" t="str">
        <f>IF(C2564=0,"","改良商品テーブル")</f>
        <v/>
      </c>
      <c r="B2564" s="381" t="s">
        <v>1349</v>
      </c>
      <c r="C2564" s="381">
        <f>改良商品入力!E114</f>
        <v>0</v>
      </c>
    </row>
    <row r="2565" spans="1:4">
      <c r="A2565" s="381" t="str">
        <f>IF(C2571=0,"","改良商品テーブル")</f>
        <v/>
      </c>
      <c r="B2565" s="381" t="s">
        <v>1284</v>
      </c>
      <c r="C2565" s="381" t="str">
        <f>申請用入力!$R$12</f>
        <v/>
      </c>
      <c r="D2565" s="381" t="s">
        <v>1186</v>
      </c>
    </row>
    <row r="2566" spans="1:4">
      <c r="A2566" s="381" t="str">
        <f>IF(C2571=0,"","改良商品テーブル")</f>
        <v/>
      </c>
      <c r="B2566" s="381" t="s">
        <v>1285</v>
      </c>
      <c r="C2566" s="381">
        <f>選択!$A$2</f>
        <v>2025</v>
      </c>
    </row>
    <row r="2567" spans="1:4">
      <c r="A2567" s="381" t="str">
        <f>IF(C2571=0,"","改良商品テーブル")</f>
        <v/>
      </c>
      <c r="B2567" s="381" t="s">
        <v>1254</v>
      </c>
      <c r="C2567" s="381" t="str">
        <f>選択!$A$1</f>
        <v>商品改良支援</v>
      </c>
    </row>
    <row r="2568" spans="1:4">
      <c r="A2568" s="381" t="str">
        <f>IF(C2571=0,"","改良商品テーブル")</f>
        <v/>
      </c>
      <c r="B2568" s="381" t="s">
        <v>1286</v>
      </c>
      <c r="C2568" s="381" t="e">
        <f ca="1">$C$127</f>
        <v>#N/A</v>
      </c>
    </row>
    <row r="2569" spans="1:4">
      <c r="A2569" s="381" t="str">
        <f>IF(C2571=0,"","改良商品テーブル")</f>
        <v/>
      </c>
      <c r="B2569" s="381" t="s">
        <v>1347</v>
      </c>
      <c r="C2569" s="381" t="s">
        <v>1351</v>
      </c>
    </row>
    <row r="2570" spans="1:4">
      <c r="A2570" s="381" t="str">
        <f>IF(C2571=0,"","改良商品テーブル")</f>
        <v/>
      </c>
      <c r="B2570" s="381" t="s">
        <v>1348</v>
      </c>
      <c r="C2570" s="381">
        <f>改良商品入力!F115</f>
        <v>0</v>
      </c>
    </row>
    <row r="2571" spans="1:4">
      <c r="A2571" s="381" t="str">
        <f>IF(C2571=0,"","改良商品テーブル")</f>
        <v/>
      </c>
      <c r="B2571" s="381" t="s">
        <v>1349</v>
      </c>
      <c r="C2571" s="381">
        <f>改良商品入力!E115</f>
        <v>0</v>
      </c>
    </row>
    <row r="2572" spans="1:4">
      <c r="A2572" s="381" t="str">
        <f>IF(C2578=0,"","改良商品テーブル")</f>
        <v/>
      </c>
      <c r="B2572" s="381" t="s">
        <v>1284</v>
      </c>
      <c r="C2572" s="381" t="str">
        <f>申請用入力!$R$12</f>
        <v/>
      </c>
      <c r="D2572" s="381" t="s">
        <v>1186</v>
      </c>
    </row>
    <row r="2573" spans="1:4">
      <c r="A2573" s="381" t="str">
        <f>IF(C2578=0,"","改良商品テーブル")</f>
        <v/>
      </c>
      <c r="B2573" s="381" t="s">
        <v>1285</v>
      </c>
      <c r="C2573" s="381">
        <f>選択!$A$2</f>
        <v>2025</v>
      </c>
    </row>
    <row r="2574" spans="1:4">
      <c r="A2574" s="381" t="str">
        <f>IF(C2578=0,"","改良商品テーブル")</f>
        <v/>
      </c>
      <c r="B2574" s="381" t="s">
        <v>1254</v>
      </c>
      <c r="C2574" s="381" t="str">
        <f>選択!$A$1</f>
        <v>商品改良支援</v>
      </c>
    </row>
    <row r="2575" spans="1:4">
      <c r="A2575" s="381" t="str">
        <f>IF(C2578=0,"","改良商品テーブル")</f>
        <v/>
      </c>
      <c r="B2575" s="381" t="s">
        <v>1286</v>
      </c>
      <c r="C2575" s="381" t="e">
        <f ca="1">$C$127</f>
        <v>#N/A</v>
      </c>
    </row>
    <row r="2576" spans="1:4">
      <c r="A2576" s="381" t="str">
        <f>IF(C2578=0,"","改良商品テーブル")</f>
        <v/>
      </c>
      <c r="B2576" s="381" t="s">
        <v>1347</v>
      </c>
      <c r="C2576" s="381" t="s">
        <v>1351</v>
      </c>
    </row>
    <row r="2577" spans="1:4">
      <c r="A2577" s="381" t="str">
        <f>IF(C2578=0,"","改良商品テーブル")</f>
        <v/>
      </c>
      <c r="B2577" s="381" t="s">
        <v>1348</v>
      </c>
      <c r="C2577" s="381">
        <f>改良商品入力!F116</f>
        <v>0</v>
      </c>
    </row>
    <row r="2578" spans="1:4">
      <c r="A2578" s="381" t="str">
        <f>IF(C2578=0,"","改良商品テーブル")</f>
        <v/>
      </c>
      <c r="B2578" s="381" t="s">
        <v>1349</v>
      </c>
      <c r="C2578" s="381">
        <f>改良商品入力!E116</f>
        <v>0</v>
      </c>
    </row>
    <row r="2579" spans="1:4">
      <c r="A2579" s="381" t="str">
        <f>IF(C2585=0,"","改良商品テーブル")</f>
        <v/>
      </c>
      <c r="B2579" s="381" t="s">
        <v>1284</v>
      </c>
      <c r="C2579" s="381" t="str">
        <f>申請用入力!$R$12</f>
        <v/>
      </c>
      <c r="D2579" s="381" t="s">
        <v>1186</v>
      </c>
    </row>
    <row r="2580" spans="1:4">
      <c r="A2580" s="381" t="str">
        <f>IF(C2585=0,"","改良商品テーブル")</f>
        <v/>
      </c>
      <c r="B2580" s="381" t="s">
        <v>1285</v>
      </c>
      <c r="C2580" s="381">
        <f>選択!$A$2</f>
        <v>2025</v>
      </c>
    </row>
    <row r="2581" spans="1:4">
      <c r="A2581" s="381" t="str">
        <f>IF(C2585=0,"","改良商品テーブル")</f>
        <v/>
      </c>
      <c r="B2581" s="381" t="s">
        <v>1254</v>
      </c>
      <c r="C2581" s="381" t="str">
        <f>選択!$A$1</f>
        <v>商品改良支援</v>
      </c>
    </row>
    <row r="2582" spans="1:4">
      <c r="A2582" s="381" t="str">
        <f>IF(C2585=0,"","改良商品テーブル")</f>
        <v/>
      </c>
      <c r="B2582" s="381" t="s">
        <v>1286</v>
      </c>
      <c r="C2582" s="381" t="e">
        <f ca="1">$C$127</f>
        <v>#N/A</v>
      </c>
    </row>
    <row r="2583" spans="1:4">
      <c r="A2583" s="381" t="str">
        <f>IF(C2585=0,"","改良商品テーブル")</f>
        <v/>
      </c>
      <c r="B2583" s="381" t="s">
        <v>1347</v>
      </c>
      <c r="C2583" s="381" t="s">
        <v>1351</v>
      </c>
    </row>
    <row r="2584" spans="1:4">
      <c r="A2584" s="381" t="str">
        <f>IF(C2585=0,"","改良商品テーブル")</f>
        <v/>
      </c>
      <c r="B2584" s="381" t="s">
        <v>1348</v>
      </c>
      <c r="C2584" s="381">
        <f>改良商品入力!F117</f>
        <v>0</v>
      </c>
    </row>
    <row r="2585" spans="1:4">
      <c r="A2585" s="381" t="str">
        <f>IF(C2585=0,"","改良商品テーブル")</f>
        <v/>
      </c>
      <c r="B2585" s="381" t="s">
        <v>1349</v>
      </c>
      <c r="C2585" s="381">
        <f>改良商品入力!E117</f>
        <v>0</v>
      </c>
    </row>
    <row r="2586" spans="1:4">
      <c r="A2586" s="381" t="str">
        <f>IF(C2592=0,"","改良商品テーブル")</f>
        <v/>
      </c>
      <c r="B2586" s="381" t="s">
        <v>1284</v>
      </c>
      <c r="C2586" s="381" t="str">
        <f>申請用入力!$R$12</f>
        <v/>
      </c>
      <c r="D2586" s="381" t="s">
        <v>1186</v>
      </c>
    </row>
    <row r="2587" spans="1:4">
      <c r="A2587" s="381" t="str">
        <f>IF(C2592=0,"","改良商品テーブル")</f>
        <v/>
      </c>
      <c r="B2587" s="381" t="s">
        <v>1285</v>
      </c>
      <c r="C2587" s="381">
        <f>選択!$A$2</f>
        <v>2025</v>
      </c>
    </row>
    <row r="2588" spans="1:4">
      <c r="A2588" s="381" t="str">
        <f>IF(C2592=0,"","改良商品テーブル")</f>
        <v/>
      </c>
      <c r="B2588" s="381" t="s">
        <v>1254</v>
      </c>
      <c r="C2588" s="381" t="str">
        <f>選択!$A$1</f>
        <v>商品改良支援</v>
      </c>
    </row>
    <row r="2589" spans="1:4">
      <c r="A2589" s="381" t="str">
        <f>IF(C2592=0,"","改良商品テーブル")</f>
        <v/>
      </c>
      <c r="B2589" s="381" t="s">
        <v>1286</v>
      </c>
      <c r="C2589" s="381" t="e">
        <f ca="1">$C$127</f>
        <v>#N/A</v>
      </c>
    </row>
    <row r="2590" spans="1:4">
      <c r="A2590" s="381" t="str">
        <f>IF(C2592=0,"","改良商品テーブル")</f>
        <v/>
      </c>
      <c r="B2590" s="381" t="s">
        <v>1347</v>
      </c>
      <c r="C2590" s="381" t="s">
        <v>1351</v>
      </c>
    </row>
    <row r="2591" spans="1:4">
      <c r="A2591" s="381" t="str">
        <f>IF(C2592=0,"","改良商品テーブル")</f>
        <v/>
      </c>
      <c r="B2591" s="381" t="s">
        <v>1348</v>
      </c>
      <c r="C2591" s="381">
        <f>改良商品入力!F118</f>
        <v>0</v>
      </c>
    </row>
    <row r="2592" spans="1:4">
      <c r="A2592" s="381" t="str">
        <f>IF(C2592=0,"","改良商品テーブル")</f>
        <v/>
      </c>
      <c r="B2592" s="381" t="s">
        <v>1349</v>
      </c>
      <c r="C2592" s="381">
        <f>改良商品入力!E118</f>
        <v>0</v>
      </c>
    </row>
    <row r="2593" spans="1:4">
      <c r="A2593" s="381" t="str">
        <f>IF(C2599=0,"","改良商品テーブル")</f>
        <v/>
      </c>
      <c r="B2593" s="381" t="s">
        <v>1284</v>
      </c>
      <c r="C2593" s="381" t="str">
        <f>申請用入力!$R$12</f>
        <v/>
      </c>
      <c r="D2593" s="381" t="s">
        <v>1186</v>
      </c>
    </row>
    <row r="2594" spans="1:4">
      <c r="A2594" s="381" t="str">
        <f>IF(C2599=0,"","改良商品テーブル")</f>
        <v/>
      </c>
      <c r="B2594" s="381" t="s">
        <v>1285</v>
      </c>
      <c r="C2594" s="381">
        <f>選択!$A$2</f>
        <v>2025</v>
      </c>
    </row>
    <row r="2595" spans="1:4">
      <c r="A2595" s="381" t="str">
        <f>IF(C2599=0,"","改良商品テーブル")</f>
        <v/>
      </c>
      <c r="B2595" s="381" t="s">
        <v>1254</v>
      </c>
      <c r="C2595" s="381" t="str">
        <f>選択!$A$1</f>
        <v>商品改良支援</v>
      </c>
    </row>
    <row r="2596" spans="1:4">
      <c r="A2596" s="381" t="str">
        <f>IF(C2599=0,"","改良商品テーブル")</f>
        <v/>
      </c>
      <c r="B2596" s="381" t="s">
        <v>1286</v>
      </c>
      <c r="C2596" s="381" t="e">
        <f ca="1">$C$127</f>
        <v>#N/A</v>
      </c>
    </row>
    <row r="2597" spans="1:4">
      <c r="A2597" s="381" t="str">
        <f>IF(C2599=0,"","改良商品テーブル")</f>
        <v/>
      </c>
      <c r="B2597" s="381" t="s">
        <v>1347</v>
      </c>
      <c r="C2597" s="381" t="s">
        <v>1351</v>
      </c>
    </row>
    <row r="2598" spans="1:4">
      <c r="A2598" s="381" t="str">
        <f>IF(C2599=0,"","改良商品テーブル")</f>
        <v/>
      </c>
      <c r="B2598" s="381" t="s">
        <v>1348</v>
      </c>
      <c r="C2598" s="381">
        <f>改良商品入力!F119</f>
        <v>0</v>
      </c>
    </row>
    <row r="2599" spans="1:4">
      <c r="A2599" s="381" t="str">
        <f>IF(C2599=0,"","改良商品テーブル")</f>
        <v/>
      </c>
      <c r="B2599" s="381" t="s">
        <v>1349</v>
      </c>
      <c r="C2599" s="381">
        <f>改良商品入力!E119</f>
        <v>0</v>
      </c>
    </row>
    <row r="2600" spans="1:4">
      <c r="A2600" s="381" t="str">
        <f>IF(C2606=0,"","改良商品テーブル")</f>
        <v/>
      </c>
      <c r="B2600" s="381" t="s">
        <v>1284</v>
      </c>
      <c r="C2600" s="381" t="str">
        <f>申請用入力!$R$12</f>
        <v/>
      </c>
      <c r="D2600" s="381" t="s">
        <v>1186</v>
      </c>
    </row>
    <row r="2601" spans="1:4">
      <c r="A2601" s="381" t="str">
        <f>IF(C2606=0,"","改良商品テーブル")</f>
        <v/>
      </c>
      <c r="B2601" s="381" t="s">
        <v>1285</v>
      </c>
      <c r="C2601" s="381">
        <f>選択!$A$2</f>
        <v>2025</v>
      </c>
    </row>
    <row r="2602" spans="1:4">
      <c r="A2602" s="381" t="str">
        <f>IF(C2606=0,"","改良商品テーブル")</f>
        <v/>
      </c>
      <c r="B2602" s="381" t="s">
        <v>1254</v>
      </c>
      <c r="C2602" s="381" t="str">
        <f>選択!$A$1</f>
        <v>商品改良支援</v>
      </c>
    </row>
    <row r="2603" spans="1:4">
      <c r="A2603" s="381" t="str">
        <f>IF(C2606=0,"","改良商品テーブル")</f>
        <v/>
      </c>
      <c r="B2603" s="381" t="s">
        <v>1286</v>
      </c>
      <c r="C2603" s="381" t="e">
        <f ca="1">$C$127</f>
        <v>#N/A</v>
      </c>
    </row>
    <row r="2604" spans="1:4">
      <c r="A2604" s="381" t="str">
        <f>IF(C2606=0,"","改良商品テーブル")</f>
        <v/>
      </c>
      <c r="B2604" s="381" t="s">
        <v>1347</v>
      </c>
      <c r="C2604" s="381" t="s">
        <v>1351</v>
      </c>
    </row>
    <row r="2605" spans="1:4">
      <c r="A2605" s="381" t="str">
        <f>IF(C2606=0,"","改良商品テーブル")</f>
        <v/>
      </c>
      <c r="B2605" s="381" t="s">
        <v>1348</v>
      </c>
      <c r="C2605" s="381">
        <f>改良商品入力!F120</f>
        <v>0</v>
      </c>
    </row>
    <row r="2606" spans="1:4">
      <c r="A2606" s="381" t="str">
        <f>IF(C2606=0,"","改良商品テーブル")</f>
        <v/>
      </c>
      <c r="B2606" s="381" t="s">
        <v>1349</v>
      </c>
      <c r="C2606" s="381">
        <f>改良商品入力!E120</f>
        <v>0</v>
      </c>
    </row>
    <row r="2607" spans="1:4">
      <c r="A2607" s="381" t="str">
        <f>IF(C2613=0,"","改良商品テーブル")</f>
        <v/>
      </c>
      <c r="B2607" s="381" t="s">
        <v>1284</v>
      </c>
      <c r="C2607" s="381" t="str">
        <f>申請用入力!$R$12</f>
        <v/>
      </c>
      <c r="D2607" s="381" t="s">
        <v>1186</v>
      </c>
    </row>
    <row r="2608" spans="1:4">
      <c r="A2608" s="381" t="str">
        <f>IF(C2613=0,"","改良商品テーブル")</f>
        <v/>
      </c>
      <c r="B2608" s="381" t="s">
        <v>1285</v>
      </c>
      <c r="C2608" s="381">
        <f>選択!$A$2</f>
        <v>2025</v>
      </c>
    </row>
    <row r="2609" spans="1:4">
      <c r="A2609" s="381" t="str">
        <f>IF(C2613=0,"","改良商品テーブル")</f>
        <v/>
      </c>
      <c r="B2609" s="381" t="s">
        <v>1254</v>
      </c>
      <c r="C2609" s="381" t="str">
        <f>選択!$A$1</f>
        <v>商品改良支援</v>
      </c>
    </row>
    <row r="2610" spans="1:4">
      <c r="A2610" s="381" t="str">
        <f>IF(C2613=0,"","改良商品テーブル")</f>
        <v/>
      </c>
      <c r="B2610" s="381" t="s">
        <v>1286</v>
      </c>
      <c r="C2610" s="381" t="e">
        <f ca="1">$C$127</f>
        <v>#N/A</v>
      </c>
    </row>
    <row r="2611" spans="1:4">
      <c r="A2611" s="381" t="str">
        <f>IF(C2613=0,"","改良商品テーブル")</f>
        <v/>
      </c>
      <c r="B2611" s="381" t="s">
        <v>1347</v>
      </c>
      <c r="C2611" s="381" t="s">
        <v>1351</v>
      </c>
    </row>
    <row r="2612" spans="1:4">
      <c r="A2612" s="381" t="str">
        <f>IF(C2613=0,"","改良商品テーブル")</f>
        <v/>
      </c>
      <c r="B2612" s="381" t="s">
        <v>1348</v>
      </c>
      <c r="C2612" s="381">
        <f>改良商品入力!F121</f>
        <v>0</v>
      </c>
    </row>
    <row r="2613" spans="1:4">
      <c r="A2613" s="381" t="str">
        <f>IF(C2613=0,"","改良商品テーブル")</f>
        <v/>
      </c>
      <c r="B2613" s="381" t="s">
        <v>1349</v>
      </c>
      <c r="C2613" s="381">
        <f>改良商品入力!E121</f>
        <v>0</v>
      </c>
    </row>
    <row r="2614" spans="1:4">
      <c r="A2614" s="381" t="str">
        <f>IF(C2620=0,"","改良商品テーブル")</f>
        <v/>
      </c>
      <c r="B2614" s="381" t="s">
        <v>1284</v>
      </c>
      <c r="C2614" s="381" t="str">
        <f>申請用入力!$R$12</f>
        <v/>
      </c>
      <c r="D2614" s="381" t="s">
        <v>1186</v>
      </c>
    </row>
    <row r="2615" spans="1:4">
      <c r="A2615" s="381" t="str">
        <f>IF(C2620=0,"","改良商品テーブル")</f>
        <v/>
      </c>
      <c r="B2615" s="381" t="s">
        <v>1285</v>
      </c>
      <c r="C2615" s="381">
        <f>選択!$A$2</f>
        <v>2025</v>
      </c>
    </row>
    <row r="2616" spans="1:4">
      <c r="A2616" s="381" t="str">
        <f>IF(C2620=0,"","改良商品テーブル")</f>
        <v/>
      </c>
      <c r="B2616" s="381" t="s">
        <v>1254</v>
      </c>
      <c r="C2616" s="381" t="str">
        <f>選択!$A$1</f>
        <v>商品改良支援</v>
      </c>
    </row>
    <row r="2617" spans="1:4">
      <c r="A2617" s="381" t="str">
        <f>IF(C2620=0,"","改良商品テーブル")</f>
        <v/>
      </c>
      <c r="B2617" s="381" t="s">
        <v>1286</v>
      </c>
      <c r="C2617" s="381" t="e">
        <f ca="1">$C$127</f>
        <v>#N/A</v>
      </c>
    </row>
    <row r="2618" spans="1:4">
      <c r="A2618" s="381" t="str">
        <f>IF(C2620=0,"","改良商品テーブル")</f>
        <v/>
      </c>
      <c r="B2618" s="381" t="s">
        <v>1347</v>
      </c>
      <c r="C2618" s="381" t="s">
        <v>1351</v>
      </c>
    </row>
    <row r="2619" spans="1:4">
      <c r="A2619" s="381" t="str">
        <f>IF(C2620=0,"","改良商品テーブル")</f>
        <v/>
      </c>
      <c r="B2619" s="381" t="s">
        <v>1348</v>
      </c>
      <c r="C2619" s="381">
        <f>改良商品入力!F122</f>
        <v>0</v>
      </c>
    </row>
    <row r="2620" spans="1:4">
      <c r="A2620" s="381" t="str">
        <f>IF(C2620=0,"","改良商品テーブル")</f>
        <v/>
      </c>
      <c r="B2620" s="381" t="s">
        <v>1349</v>
      </c>
      <c r="C2620" s="381">
        <f>改良商品入力!E122</f>
        <v>0</v>
      </c>
    </row>
    <row r="2621" spans="1:4">
      <c r="A2621" s="381" t="str">
        <f>IF(C2627=0,"","改良商品テーブル")</f>
        <v/>
      </c>
      <c r="B2621" s="381" t="s">
        <v>1284</v>
      </c>
      <c r="C2621" s="381" t="str">
        <f>申請用入力!$R$12</f>
        <v/>
      </c>
      <c r="D2621" s="381" t="s">
        <v>1186</v>
      </c>
    </row>
    <row r="2622" spans="1:4">
      <c r="A2622" s="381" t="str">
        <f>IF(C2627=0,"","改良商品テーブル")</f>
        <v/>
      </c>
      <c r="B2622" s="381" t="s">
        <v>1285</v>
      </c>
      <c r="C2622" s="381">
        <f>選択!$A$2</f>
        <v>2025</v>
      </c>
    </row>
    <row r="2623" spans="1:4">
      <c r="A2623" s="381" t="str">
        <f>IF(C2627=0,"","改良商品テーブル")</f>
        <v/>
      </c>
      <c r="B2623" s="381" t="s">
        <v>1254</v>
      </c>
      <c r="C2623" s="381" t="str">
        <f>選択!$A$1</f>
        <v>商品改良支援</v>
      </c>
    </row>
    <row r="2624" spans="1:4">
      <c r="A2624" s="381" t="str">
        <f>IF(C2627=0,"","改良商品テーブル")</f>
        <v/>
      </c>
      <c r="B2624" s="381" t="s">
        <v>1286</v>
      </c>
      <c r="C2624" s="381" t="e">
        <f ca="1">$C$127</f>
        <v>#N/A</v>
      </c>
    </row>
    <row r="2625" spans="1:4">
      <c r="A2625" s="381" t="str">
        <f>IF(C2627=0,"","改良商品テーブル")</f>
        <v/>
      </c>
      <c r="B2625" s="381" t="s">
        <v>1347</v>
      </c>
      <c r="C2625" s="381" t="s">
        <v>1351</v>
      </c>
    </row>
    <row r="2626" spans="1:4">
      <c r="A2626" s="381" t="str">
        <f>IF(C2627=0,"","改良商品テーブル")</f>
        <v/>
      </c>
      <c r="B2626" s="381" t="s">
        <v>1348</v>
      </c>
      <c r="C2626" s="381">
        <f>改良商品入力!F123</f>
        <v>0</v>
      </c>
    </row>
    <row r="2627" spans="1:4">
      <c r="A2627" s="381" t="str">
        <f>IF(C2627=0,"","改良商品テーブル")</f>
        <v/>
      </c>
      <c r="B2627" s="381" t="s">
        <v>1349</v>
      </c>
      <c r="C2627" s="381">
        <f>改良商品入力!E123</f>
        <v>0</v>
      </c>
    </row>
    <row r="2628" spans="1:4">
      <c r="A2628" s="381" t="str">
        <f>IF(C2634=0,"","改良商品テーブル")</f>
        <v/>
      </c>
      <c r="B2628" s="381" t="s">
        <v>1284</v>
      </c>
      <c r="C2628" s="381" t="str">
        <f>申請用入力!$R$12</f>
        <v/>
      </c>
      <c r="D2628" s="381" t="s">
        <v>1186</v>
      </c>
    </row>
    <row r="2629" spans="1:4">
      <c r="A2629" s="381" t="str">
        <f>IF(C2634=0,"","改良商品テーブル")</f>
        <v/>
      </c>
      <c r="B2629" s="381" t="s">
        <v>1285</v>
      </c>
      <c r="C2629" s="381">
        <f>選択!$A$2</f>
        <v>2025</v>
      </c>
    </row>
    <row r="2630" spans="1:4">
      <c r="A2630" s="381" t="str">
        <f>IF(C2634=0,"","改良商品テーブル")</f>
        <v/>
      </c>
      <c r="B2630" s="381" t="s">
        <v>1254</v>
      </c>
      <c r="C2630" s="381" t="str">
        <f>選択!$A$1</f>
        <v>商品改良支援</v>
      </c>
    </row>
    <row r="2631" spans="1:4">
      <c r="A2631" s="381" t="str">
        <f>IF(C2634=0,"","改良商品テーブル")</f>
        <v/>
      </c>
      <c r="B2631" s="381" t="s">
        <v>1286</v>
      </c>
      <c r="C2631" s="381" t="e">
        <f ca="1">$C$127</f>
        <v>#N/A</v>
      </c>
    </row>
    <row r="2632" spans="1:4">
      <c r="A2632" s="381" t="str">
        <f>IF(C2634=0,"","改良商品テーブル")</f>
        <v/>
      </c>
      <c r="B2632" s="381" t="s">
        <v>1347</v>
      </c>
      <c r="C2632" s="381" t="s">
        <v>1351</v>
      </c>
    </row>
    <row r="2633" spans="1:4">
      <c r="A2633" s="381" t="str">
        <f>IF(C2634=0,"","改良商品テーブル")</f>
        <v/>
      </c>
      <c r="B2633" s="381" t="s">
        <v>1348</v>
      </c>
      <c r="C2633" s="381">
        <f>改良商品入力!F124</f>
        <v>0</v>
      </c>
    </row>
    <row r="2634" spans="1:4">
      <c r="A2634" s="381" t="str">
        <f>IF(C2634=0,"","改良商品テーブル")</f>
        <v/>
      </c>
      <c r="B2634" s="381" t="s">
        <v>1349</v>
      </c>
      <c r="C2634" s="381">
        <f>改良商品入力!E124</f>
        <v>0</v>
      </c>
    </row>
    <row r="2635" spans="1:4">
      <c r="A2635" s="381" t="str">
        <f>IF(C2641=0,"","改良商品テーブル")</f>
        <v/>
      </c>
      <c r="B2635" s="381" t="s">
        <v>1284</v>
      </c>
      <c r="C2635" s="381" t="str">
        <f>申請用入力!$R$12</f>
        <v/>
      </c>
      <c r="D2635" s="381" t="s">
        <v>1186</v>
      </c>
    </row>
    <row r="2636" spans="1:4">
      <c r="A2636" s="381" t="str">
        <f>IF(C2641=0,"","改良商品テーブル")</f>
        <v/>
      </c>
      <c r="B2636" s="381" t="s">
        <v>1285</v>
      </c>
      <c r="C2636" s="381">
        <f>選択!$A$2</f>
        <v>2025</v>
      </c>
    </row>
    <row r="2637" spans="1:4">
      <c r="A2637" s="381" t="str">
        <f>IF(C2641=0,"","改良商品テーブル")</f>
        <v/>
      </c>
      <c r="B2637" s="381" t="s">
        <v>1254</v>
      </c>
      <c r="C2637" s="381" t="str">
        <f>選択!$A$1</f>
        <v>商品改良支援</v>
      </c>
    </row>
    <row r="2638" spans="1:4">
      <c r="A2638" s="381" t="str">
        <f>IF(C2641=0,"","改良商品テーブル")</f>
        <v/>
      </c>
      <c r="B2638" s="381" t="s">
        <v>1286</v>
      </c>
      <c r="C2638" s="381" t="e">
        <f ca="1">$C$127</f>
        <v>#N/A</v>
      </c>
    </row>
    <row r="2639" spans="1:4">
      <c r="A2639" s="381" t="str">
        <f>IF(C2641=0,"","改良商品テーブル")</f>
        <v/>
      </c>
      <c r="B2639" s="381" t="s">
        <v>1347</v>
      </c>
      <c r="C2639" s="381" t="s">
        <v>1351</v>
      </c>
    </row>
    <row r="2640" spans="1:4">
      <c r="A2640" s="381" t="str">
        <f>IF(C2641=0,"","改良商品テーブル")</f>
        <v/>
      </c>
      <c r="B2640" s="381" t="s">
        <v>1348</v>
      </c>
      <c r="C2640" s="381">
        <f>改良商品入力!F125</f>
        <v>0</v>
      </c>
    </row>
    <row r="2641" spans="1:4">
      <c r="A2641" s="381" t="str">
        <f>IF(C2641=0,"","改良商品テーブル")</f>
        <v/>
      </c>
      <c r="B2641" s="381" t="s">
        <v>1349</v>
      </c>
      <c r="C2641" s="381">
        <f>改良商品入力!E125</f>
        <v>0</v>
      </c>
    </row>
    <row r="2642" spans="1:4">
      <c r="A2642" s="381" t="str">
        <f>IF(C2648=0,"","改良商品テーブル")</f>
        <v/>
      </c>
      <c r="B2642" s="381" t="s">
        <v>1284</v>
      </c>
      <c r="C2642" s="381" t="str">
        <f>申請用入力!$R$12</f>
        <v/>
      </c>
      <c r="D2642" s="381" t="s">
        <v>1186</v>
      </c>
    </row>
    <row r="2643" spans="1:4">
      <c r="A2643" s="381" t="str">
        <f>IF(C2648=0,"","改良商品テーブル")</f>
        <v/>
      </c>
      <c r="B2643" s="381" t="s">
        <v>1285</v>
      </c>
      <c r="C2643" s="381">
        <f>選択!$A$2</f>
        <v>2025</v>
      </c>
    </row>
    <row r="2644" spans="1:4">
      <c r="A2644" s="381" t="str">
        <f>IF(C2648=0,"","改良商品テーブル")</f>
        <v/>
      </c>
      <c r="B2644" s="381" t="s">
        <v>1254</v>
      </c>
      <c r="C2644" s="381" t="str">
        <f>選択!$A$1</f>
        <v>商品改良支援</v>
      </c>
    </row>
    <row r="2645" spans="1:4">
      <c r="A2645" s="381" t="str">
        <f>IF(C2648=0,"","改良商品テーブル")</f>
        <v/>
      </c>
      <c r="B2645" s="381" t="s">
        <v>1286</v>
      </c>
      <c r="C2645" s="381" t="e">
        <f ca="1">$C$127</f>
        <v>#N/A</v>
      </c>
    </row>
    <row r="2646" spans="1:4">
      <c r="A2646" s="381" t="str">
        <f>IF(C2648=0,"","改良商品テーブル")</f>
        <v/>
      </c>
      <c r="B2646" s="381" t="s">
        <v>1347</v>
      </c>
      <c r="C2646" s="381" t="s">
        <v>1351</v>
      </c>
    </row>
    <row r="2647" spans="1:4">
      <c r="A2647" s="381" t="str">
        <f>IF(C2648=0,"","改良商品テーブル")</f>
        <v/>
      </c>
      <c r="B2647" s="381" t="s">
        <v>1348</v>
      </c>
      <c r="C2647" s="381">
        <f>改良商品入力!F126</f>
        <v>0</v>
      </c>
    </row>
    <row r="2648" spans="1:4">
      <c r="A2648" s="381" t="str">
        <f>IF(C2648=0,"","改良商品テーブル")</f>
        <v/>
      </c>
      <c r="B2648" s="381" t="s">
        <v>1349</v>
      </c>
      <c r="C2648" s="381">
        <f>改良商品入力!E126</f>
        <v>0</v>
      </c>
    </row>
    <row r="2649" spans="1:4">
      <c r="A2649" s="381" t="str">
        <f>IF(C2655=0,"","改良商品テーブル")</f>
        <v/>
      </c>
      <c r="B2649" s="381" t="s">
        <v>1284</v>
      </c>
      <c r="C2649" s="381" t="str">
        <f>申請用入力!$R$12</f>
        <v/>
      </c>
      <c r="D2649" s="381" t="s">
        <v>1186</v>
      </c>
    </row>
    <row r="2650" spans="1:4">
      <c r="A2650" s="381" t="str">
        <f>IF(C2655=0,"","改良商品テーブル")</f>
        <v/>
      </c>
      <c r="B2650" s="381" t="s">
        <v>1285</v>
      </c>
      <c r="C2650" s="381">
        <f>選択!$A$2</f>
        <v>2025</v>
      </c>
    </row>
    <row r="2651" spans="1:4">
      <c r="A2651" s="381" t="str">
        <f>IF(C2655=0,"","改良商品テーブル")</f>
        <v/>
      </c>
      <c r="B2651" s="381" t="s">
        <v>1254</v>
      </c>
      <c r="C2651" s="381" t="str">
        <f>選択!$A$1</f>
        <v>商品改良支援</v>
      </c>
    </row>
    <row r="2652" spans="1:4">
      <c r="A2652" s="381" t="str">
        <f>IF(C2655=0,"","改良商品テーブル")</f>
        <v/>
      </c>
      <c r="B2652" s="381" t="s">
        <v>1286</v>
      </c>
      <c r="C2652" s="381" t="e">
        <f ca="1">$C$127</f>
        <v>#N/A</v>
      </c>
    </row>
    <row r="2653" spans="1:4">
      <c r="A2653" s="381" t="str">
        <f>IF(C2655=0,"","改良商品テーブル")</f>
        <v/>
      </c>
      <c r="B2653" s="381" t="s">
        <v>1347</v>
      </c>
      <c r="C2653" s="381" t="s">
        <v>1351</v>
      </c>
    </row>
    <row r="2654" spans="1:4">
      <c r="A2654" s="381" t="str">
        <f>IF(C2655=0,"","改良商品テーブル")</f>
        <v/>
      </c>
      <c r="B2654" s="381" t="s">
        <v>1348</v>
      </c>
      <c r="C2654" s="381">
        <f>改良商品入力!F127</f>
        <v>0</v>
      </c>
    </row>
    <row r="2655" spans="1:4">
      <c r="A2655" s="381" t="str">
        <f>IF(C2655=0,"","改良商品テーブル")</f>
        <v/>
      </c>
      <c r="B2655" s="381" t="s">
        <v>1349</v>
      </c>
      <c r="C2655" s="381">
        <f>改良商品入力!E127</f>
        <v>0</v>
      </c>
    </row>
    <row r="2656" spans="1:4">
      <c r="A2656" s="381" t="str">
        <f>IF(C2662=0,"","改良商品テーブル")</f>
        <v/>
      </c>
      <c r="B2656" s="381" t="s">
        <v>1284</v>
      </c>
      <c r="C2656" s="381" t="str">
        <f>申請用入力!$R$12</f>
        <v/>
      </c>
      <c r="D2656" s="381" t="s">
        <v>1186</v>
      </c>
    </row>
    <row r="2657" spans="1:4">
      <c r="A2657" s="381" t="str">
        <f>IF(C2662=0,"","改良商品テーブル")</f>
        <v/>
      </c>
      <c r="B2657" s="381" t="s">
        <v>1285</v>
      </c>
      <c r="C2657" s="381">
        <f>選択!$A$2</f>
        <v>2025</v>
      </c>
    </row>
    <row r="2658" spans="1:4">
      <c r="A2658" s="381" t="str">
        <f>IF(C2662=0,"","改良商品テーブル")</f>
        <v/>
      </c>
      <c r="B2658" s="381" t="s">
        <v>1254</v>
      </c>
      <c r="C2658" s="381" t="str">
        <f>選択!$A$1</f>
        <v>商品改良支援</v>
      </c>
    </row>
    <row r="2659" spans="1:4">
      <c r="A2659" s="381" t="str">
        <f>IF(C2662=0,"","改良商品テーブル")</f>
        <v/>
      </c>
      <c r="B2659" s="381" t="s">
        <v>1286</v>
      </c>
      <c r="C2659" s="381" t="e">
        <f ca="1">$C$127</f>
        <v>#N/A</v>
      </c>
    </row>
    <row r="2660" spans="1:4">
      <c r="A2660" s="381" t="str">
        <f>IF(C2662=0,"","改良商品テーブル")</f>
        <v/>
      </c>
      <c r="B2660" s="381" t="s">
        <v>1347</v>
      </c>
      <c r="C2660" s="381" t="s">
        <v>1351</v>
      </c>
    </row>
    <row r="2661" spans="1:4">
      <c r="A2661" s="381" t="str">
        <f>IF(C2662=0,"","改良商品テーブル")</f>
        <v/>
      </c>
      <c r="B2661" s="381" t="s">
        <v>1348</v>
      </c>
      <c r="C2661" s="381">
        <f>改良商品入力!F128</f>
        <v>0</v>
      </c>
    </row>
    <row r="2662" spans="1:4">
      <c r="A2662" s="381" t="str">
        <f>IF(C2662=0,"","改良商品テーブル")</f>
        <v/>
      </c>
      <c r="B2662" s="381" t="s">
        <v>1349</v>
      </c>
      <c r="C2662" s="381">
        <f>改良商品入力!E128</f>
        <v>0</v>
      </c>
    </row>
    <row r="2663" spans="1:4">
      <c r="A2663" s="381" t="str">
        <f>IF(C2669=0,"","改良商品テーブル")</f>
        <v/>
      </c>
      <c r="B2663" s="381" t="s">
        <v>1284</v>
      </c>
      <c r="C2663" s="381" t="str">
        <f>申請用入力!$R$12</f>
        <v/>
      </c>
      <c r="D2663" s="381" t="s">
        <v>1186</v>
      </c>
    </row>
    <row r="2664" spans="1:4">
      <c r="A2664" s="381" t="str">
        <f>IF(C2669=0,"","改良商品テーブル")</f>
        <v/>
      </c>
      <c r="B2664" s="381" t="s">
        <v>1285</v>
      </c>
      <c r="C2664" s="381">
        <f>選択!$A$2</f>
        <v>2025</v>
      </c>
    </row>
    <row r="2665" spans="1:4">
      <c r="A2665" s="381" t="str">
        <f>IF(C2669=0,"","改良商品テーブル")</f>
        <v/>
      </c>
      <c r="B2665" s="381" t="s">
        <v>1254</v>
      </c>
      <c r="C2665" s="381" t="str">
        <f>選択!$A$1</f>
        <v>商品改良支援</v>
      </c>
    </row>
    <row r="2666" spans="1:4">
      <c r="A2666" s="381" t="str">
        <f>IF(C2669=0,"","改良商品テーブル")</f>
        <v/>
      </c>
      <c r="B2666" s="381" t="s">
        <v>1286</v>
      </c>
      <c r="C2666" s="381" t="e">
        <f ca="1">$C$127</f>
        <v>#N/A</v>
      </c>
    </row>
    <row r="2667" spans="1:4">
      <c r="A2667" s="381" t="str">
        <f>IF(C2669=0,"","改良商品テーブル")</f>
        <v/>
      </c>
      <c r="B2667" s="381" t="s">
        <v>1347</v>
      </c>
      <c r="C2667" s="381" t="s">
        <v>1351</v>
      </c>
    </row>
    <row r="2668" spans="1:4">
      <c r="A2668" s="381" t="str">
        <f>IF(C2669=0,"","改良商品テーブル")</f>
        <v/>
      </c>
      <c r="B2668" s="381" t="s">
        <v>1348</v>
      </c>
      <c r="C2668" s="381">
        <f>改良商品入力!F129</f>
        <v>0</v>
      </c>
    </row>
    <row r="2669" spans="1:4">
      <c r="A2669" s="381" t="str">
        <f>IF(C2669=0,"","改良商品テーブル")</f>
        <v/>
      </c>
      <c r="B2669" s="381" t="s">
        <v>1349</v>
      </c>
      <c r="C2669" s="381">
        <f>改良商品入力!E129</f>
        <v>0</v>
      </c>
    </row>
    <row r="2670" spans="1:4">
      <c r="A2670" s="381" t="str">
        <f>IF(C2676=0,"","改良商品テーブル")</f>
        <v/>
      </c>
      <c r="B2670" s="381" t="s">
        <v>1284</v>
      </c>
      <c r="C2670" s="381" t="str">
        <f>申請用入力!$R$12</f>
        <v/>
      </c>
      <c r="D2670" s="381" t="s">
        <v>1186</v>
      </c>
    </row>
    <row r="2671" spans="1:4">
      <c r="A2671" s="381" t="str">
        <f>IF(C2676=0,"","改良商品テーブル")</f>
        <v/>
      </c>
      <c r="B2671" s="381" t="s">
        <v>1285</v>
      </c>
      <c r="C2671" s="381">
        <f>選択!$A$2</f>
        <v>2025</v>
      </c>
    </row>
    <row r="2672" spans="1:4">
      <c r="A2672" s="381" t="str">
        <f>IF(C2676=0,"","改良商品テーブル")</f>
        <v/>
      </c>
      <c r="B2672" s="381" t="s">
        <v>1254</v>
      </c>
      <c r="C2672" s="381" t="str">
        <f>選択!$A$1</f>
        <v>商品改良支援</v>
      </c>
    </row>
    <row r="2673" spans="1:4">
      <c r="A2673" s="381" t="str">
        <f>IF(C2676=0,"","改良商品テーブル")</f>
        <v/>
      </c>
      <c r="B2673" s="381" t="s">
        <v>1286</v>
      </c>
      <c r="C2673" s="381" t="e">
        <f ca="1">$C$127</f>
        <v>#N/A</v>
      </c>
    </row>
    <row r="2674" spans="1:4">
      <c r="A2674" s="381" t="str">
        <f>IF(C2676=0,"","改良商品テーブル")</f>
        <v/>
      </c>
      <c r="B2674" s="381" t="s">
        <v>1347</v>
      </c>
      <c r="C2674" s="381" t="s">
        <v>1351</v>
      </c>
    </row>
    <row r="2675" spans="1:4">
      <c r="A2675" s="381" t="str">
        <f>IF(C2676=0,"","改良商品テーブル")</f>
        <v/>
      </c>
      <c r="B2675" s="381" t="s">
        <v>1348</v>
      </c>
      <c r="C2675" s="381">
        <f>改良商品入力!F130</f>
        <v>0</v>
      </c>
    </row>
    <row r="2676" spans="1:4">
      <c r="A2676" s="381" t="str">
        <f>IF(C2676=0,"","改良商品テーブル")</f>
        <v/>
      </c>
      <c r="B2676" s="381" t="s">
        <v>1349</v>
      </c>
      <c r="C2676" s="381">
        <f>改良商品入力!E130</f>
        <v>0</v>
      </c>
    </row>
    <row r="2677" spans="1:4">
      <c r="A2677" s="381" t="str">
        <f>IF(C2683=0,"","改良商品テーブル")</f>
        <v/>
      </c>
      <c r="B2677" s="381" t="s">
        <v>1284</v>
      </c>
      <c r="C2677" s="381" t="str">
        <f>申請用入力!$R$12</f>
        <v/>
      </c>
      <c r="D2677" s="381" t="s">
        <v>1186</v>
      </c>
    </row>
    <row r="2678" spans="1:4">
      <c r="A2678" s="381" t="str">
        <f>IF(C2683=0,"","改良商品テーブル")</f>
        <v/>
      </c>
      <c r="B2678" s="381" t="s">
        <v>1285</v>
      </c>
      <c r="C2678" s="381">
        <f>選択!$A$2</f>
        <v>2025</v>
      </c>
    </row>
    <row r="2679" spans="1:4">
      <c r="A2679" s="381" t="str">
        <f>IF(C2683=0,"","改良商品テーブル")</f>
        <v/>
      </c>
      <c r="B2679" s="381" t="s">
        <v>1254</v>
      </c>
      <c r="C2679" s="381" t="str">
        <f>選択!$A$1</f>
        <v>商品改良支援</v>
      </c>
    </row>
    <row r="2680" spans="1:4">
      <c r="A2680" s="381" t="str">
        <f>IF(C2683=0,"","改良商品テーブル")</f>
        <v/>
      </c>
      <c r="B2680" s="381" t="s">
        <v>1286</v>
      </c>
      <c r="C2680" s="381" t="e">
        <f ca="1">$C$127</f>
        <v>#N/A</v>
      </c>
    </row>
    <row r="2681" spans="1:4">
      <c r="A2681" s="381" t="str">
        <f>IF(C2683=0,"","改良商品テーブル")</f>
        <v/>
      </c>
      <c r="B2681" s="381" t="s">
        <v>1347</v>
      </c>
      <c r="C2681" s="381" t="s">
        <v>1351</v>
      </c>
    </row>
    <row r="2682" spans="1:4">
      <c r="A2682" s="381" t="str">
        <f>IF(C2683=0,"","改良商品テーブル")</f>
        <v/>
      </c>
      <c r="B2682" s="381" t="s">
        <v>1348</v>
      </c>
      <c r="C2682" s="381">
        <f>改良商品入力!F131</f>
        <v>0</v>
      </c>
    </row>
    <row r="2683" spans="1:4">
      <c r="A2683" s="381" t="str">
        <f>IF(C2683=0,"","改良商品テーブル")</f>
        <v/>
      </c>
      <c r="B2683" s="381" t="s">
        <v>1349</v>
      </c>
      <c r="C2683" s="381">
        <f>改良商品入力!E131</f>
        <v>0</v>
      </c>
    </row>
    <row r="2684" spans="1:4">
      <c r="A2684" s="381" t="str">
        <f>IF(C2690=0,"","改良商品テーブル")</f>
        <v/>
      </c>
      <c r="B2684" s="381" t="s">
        <v>1284</v>
      </c>
      <c r="C2684" s="381" t="str">
        <f>申請用入力!$R$12</f>
        <v/>
      </c>
      <c r="D2684" s="381" t="s">
        <v>1186</v>
      </c>
    </row>
    <row r="2685" spans="1:4">
      <c r="A2685" s="381" t="str">
        <f>IF(C2690=0,"","改良商品テーブル")</f>
        <v/>
      </c>
      <c r="B2685" s="381" t="s">
        <v>1285</v>
      </c>
      <c r="C2685" s="381">
        <f>選択!$A$2</f>
        <v>2025</v>
      </c>
    </row>
    <row r="2686" spans="1:4">
      <c r="A2686" s="381" t="str">
        <f>IF(C2690=0,"","改良商品テーブル")</f>
        <v/>
      </c>
      <c r="B2686" s="381" t="s">
        <v>1254</v>
      </c>
      <c r="C2686" s="381" t="str">
        <f>選択!$A$1</f>
        <v>商品改良支援</v>
      </c>
    </row>
    <row r="2687" spans="1:4">
      <c r="A2687" s="381" t="str">
        <f>IF(C2690=0,"","改良商品テーブル")</f>
        <v/>
      </c>
      <c r="B2687" s="381" t="s">
        <v>1286</v>
      </c>
      <c r="C2687" s="381" t="e">
        <f ca="1">$C$127</f>
        <v>#N/A</v>
      </c>
    </row>
    <row r="2688" spans="1:4">
      <c r="A2688" s="381" t="str">
        <f>IF(C2690=0,"","改良商品テーブル")</f>
        <v/>
      </c>
      <c r="B2688" s="381" t="s">
        <v>1347</v>
      </c>
      <c r="C2688" s="381" t="s">
        <v>1351</v>
      </c>
    </row>
    <row r="2689" spans="1:4">
      <c r="A2689" s="381" t="str">
        <f>IF(C2690=0,"","改良商品テーブル")</f>
        <v/>
      </c>
      <c r="B2689" s="381" t="s">
        <v>1348</v>
      </c>
      <c r="C2689" s="381">
        <f>改良商品入力!F132</f>
        <v>0</v>
      </c>
    </row>
    <row r="2690" spans="1:4">
      <c r="A2690" s="381" t="str">
        <f>IF(C2690=0,"","改良商品テーブル")</f>
        <v/>
      </c>
      <c r="B2690" s="381" t="s">
        <v>1349</v>
      </c>
      <c r="C2690" s="381">
        <f>改良商品入力!E132</f>
        <v>0</v>
      </c>
    </row>
    <row r="2691" spans="1:4">
      <c r="A2691" s="381" t="str">
        <f>IF(C2697=0,"","改良商品テーブル")</f>
        <v/>
      </c>
      <c r="B2691" s="381" t="s">
        <v>1284</v>
      </c>
      <c r="C2691" s="381" t="str">
        <f>申請用入力!$R$12</f>
        <v/>
      </c>
      <c r="D2691" s="381" t="s">
        <v>1186</v>
      </c>
    </row>
    <row r="2692" spans="1:4">
      <c r="A2692" s="381" t="str">
        <f>IF(C2697=0,"","改良商品テーブル")</f>
        <v/>
      </c>
      <c r="B2692" s="381" t="s">
        <v>1285</v>
      </c>
      <c r="C2692" s="381">
        <f>選択!$A$2</f>
        <v>2025</v>
      </c>
    </row>
    <row r="2693" spans="1:4">
      <c r="A2693" s="381" t="str">
        <f>IF(C2697=0,"","改良商品テーブル")</f>
        <v/>
      </c>
      <c r="B2693" s="381" t="s">
        <v>1254</v>
      </c>
      <c r="C2693" s="381" t="str">
        <f>選択!$A$1</f>
        <v>商品改良支援</v>
      </c>
    </row>
    <row r="2694" spans="1:4">
      <c r="A2694" s="381" t="str">
        <f>IF(C2697=0,"","改良商品テーブル")</f>
        <v/>
      </c>
      <c r="B2694" s="381" t="s">
        <v>1286</v>
      </c>
      <c r="C2694" s="381" t="e">
        <f ca="1">$C$127</f>
        <v>#N/A</v>
      </c>
    </row>
    <row r="2695" spans="1:4">
      <c r="A2695" s="381" t="str">
        <f>IF(C2697=0,"","改良商品テーブル")</f>
        <v/>
      </c>
      <c r="B2695" s="381" t="s">
        <v>1347</v>
      </c>
      <c r="C2695" s="381" t="s">
        <v>1351</v>
      </c>
    </row>
    <row r="2696" spans="1:4">
      <c r="A2696" s="381" t="str">
        <f>IF(C2697=0,"","改良商品テーブル")</f>
        <v/>
      </c>
      <c r="B2696" s="381" t="s">
        <v>1348</v>
      </c>
      <c r="C2696" s="381">
        <f>改良商品入力!F133</f>
        <v>0</v>
      </c>
    </row>
    <row r="2697" spans="1:4">
      <c r="A2697" s="381" t="str">
        <f>IF(C2697=0,"","改良商品テーブル")</f>
        <v/>
      </c>
      <c r="B2697" s="381" t="s">
        <v>1349</v>
      </c>
      <c r="C2697" s="381">
        <f>改良商品入力!E133</f>
        <v>0</v>
      </c>
    </row>
    <row r="2698" spans="1:4">
      <c r="A2698" s="381" t="str">
        <f>IF(C2704=0,"","改良商品テーブル")</f>
        <v/>
      </c>
      <c r="B2698" s="381" t="s">
        <v>1284</v>
      </c>
      <c r="C2698" s="381" t="str">
        <f>申請用入力!$R$12</f>
        <v/>
      </c>
      <c r="D2698" s="381" t="s">
        <v>1186</v>
      </c>
    </row>
    <row r="2699" spans="1:4">
      <c r="A2699" s="381" t="str">
        <f>IF(C2704=0,"","改良商品テーブル")</f>
        <v/>
      </c>
      <c r="B2699" s="381" t="s">
        <v>1285</v>
      </c>
      <c r="C2699" s="381">
        <f>選択!$A$2</f>
        <v>2025</v>
      </c>
    </row>
    <row r="2700" spans="1:4">
      <c r="A2700" s="381" t="str">
        <f>IF(C2704=0,"","改良商品テーブル")</f>
        <v/>
      </c>
      <c r="B2700" s="381" t="s">
        <v>1254</v>
      </c>
      <c r="C2700" s="381" t="str">
        <f>選択!$A$1</f>
        <v>商品改良支援</v>
      </c>
    </row>
    <row r="2701" spans="1:4">
      <c r="A2701" s="381" t="str">
        <f>IF(C2704=0,"","改良商品テーブル")</f>
        <v/>
      </c>
      <c r="B2701" s="381" t="s">
        <v>1286</v>
      </c>
      <c r="C2701" s="381" t="e">
        <f ca="1">$C$127</f>
        <v>#N/A</v>
      </c>
    </row>
    <row r="2702" spans="1:4">
      <c r="A2702" s="381" t="str">
        <f>IF(C2704=0,"","改良商品テーブル")</f>
        <v/>
      </c>
      <c r="B2702" s="381" t="s">
        <v>1347</v>
      </c>
      <c r="C2702" s="381" t="s">
        <v>1351</v>
      </c>
    </row>
    <row r="2703" spans="1:4">
      <c r="A2703" s="381" t="str">
        <f>IF(C2704=0,"","改良商品テーブル")</f>
        <v/>
      </c>
      <c r="B2703" s="381" t="s">
        <v>1348</v>
      </c>
      <c r="C2703" s="381">
        <f>改良商品入力!F134</f>
        <v>0</v>
      </c>
    </row>
    <row r="2704" spans="1:4">
      <c r="A2704" s="381" t="str">
        <f>IF(C2704=0,"","改良商品テーブル")</f>
        <v/>
      </c>
      <c r="B2704" s="381" t="s">
        <v>1349</v>
      </c>
      <c r="C2704" s="381">
        <f>改良商品入力!E134</f>
        <v>0</v>
      </c>
    </row>
    <row r="2705" spans="1:4">
      <c r="A2705" s="381" t="str">
        <f>IF(C2711=0,"","改良商品テーブル")</f>
        <v/>
      </c>
      <c r="B2705" s="381" t="s">
        <v>1284</v>
      </c>
      <c r="C2705" s="381" t="str">
        <f>申請用入力!$R$12</f>
        <v/>
      </c>
      <c r="D2705" s="381" t="s">
        <v>1186</v>
      </c>
    </row>
    <row r="2706" spans="1:4">
      <c r="A2706" s="381" t="str">
        <f>IF(C2711=0,"","改良商品テーブル")</f>
        <v/>
      </c>
      <c r="B2706" s="381" t="s">
        <v>1285</v>
      </c>
      <c r="C2706" s="381">
        <f>選択!$A$2</f>
        <v>2025</v>
      </c>
    </row>
    <row r="2707" spans="1:4">
      <c r="A2707" s="381" t="str">
        <f>IF(C2711=0,"","改良商品テーブル")</f>
        <v/>
      </c>
      <c r="B2707" s="381" t="s">
        <v>1254</v>
      </c>
      <c r="C2707" s="381" t="str">
        <f>選択!$A$1</f>
        <v>商品改良支援</v>
      </c>
    </row>
    <row r="2708" spans="1:4">
      <c r="A2708" s="381" t="str">
        <f>IF(C2711=0,"","改良商品テーブル")</f>
        <v/>
      </c>
      <c r="B2708" s="381" t="s">
        <v>1286</v>
      </c>
      <c r="C2708" s="381" t="e">
        <f ca="1">$C$127</f>
        <v>#N/A</v>
      </c>
    </row>
    <row r="2709" spans="1:4">
      <c r="A2709" s="381" t="str">
        <f>IF(C2711=0,"","改良商品テーブル")</f>
        <v/>
      </c>
      <c r="B2709" s="381" t="s">
        <v>1347</v>
      </c>
      <c r="C2709" s="381" t="s">
        <v>1351</v>
      </c>
    </row>
    <row r="2710" spans="1:4">
      <c r="A2710" s="381" t="str">
        <f>IF(C2711=0,"","改良商品テーブル")</f>
        <v/>
      </c>
      <c r="B2710" s="381" t="s">
        <v>1348</v>
      </c>
      <c r="C2710" s="381">
        <f>改良商品入力!F135</f>
        <v>0</v>
      </c>
    </row>
    <row r="2711" spans="1:4">
      <c r="A2711" s="381" t="str">
        <f>IF(C2711=0,"","改良商品テーブル")</f>
        <v/>
      </c>
      <c r="B2711" s="381" t="s">
        <v>1349</v>
      </c>
      <c r="C2711" s="381">
        <f>改良商品入力!E135</f>
        <v>0</v>
      </c>
    </row>
    <row r="2712" spans="1:4">
      <c r="A2712" s="381" t="str">
        <f>IF(C2718=0,"","改良商品テーブル")</f>
        <v/>
      </c>
      <c r="B2712" s="381" t="s">
        <v>1284</v>
      </c>
      <c r="C2712" s="381" t="str">
        <f>申請用入力!$R$12</f>
        <v/>
      </c>
      <c r="D2712" s="381" t="s">
        <v>1186</v>
      </c>
    </row>
    <row r="2713" spans="1:4">
      <c r="A2713" s="381" t="str">
        <f>IF(C2718=0,"","改良商品テーブル")</f>
        <v/>
      </c>
      <c r="B2713" s="381" t="s">
        <v>1285</v>
      </c>
      <c r="C2713" s="381">
        <f>選択!$A$2</f>
        <v>2025</v>
      </c>
    </row>
    <row r="2714" spans="1:4">
      <c r="A2714" s="381" t="str">
        <f>IF(C2718=0,"","改良商品テーブル")</f>
        <v/>
      </c>
      <c r="B2714" s="381" t="s">
        <v>1254</v>
      </c>
      <c r="C2714" s="381" t="str">
        <f>選択!$A$1</f>
        <v>商品改良支援</v>
      </c>
    </row>
    <row r="2715" spans="1:4">
      <c r="A2715" s="381" t="str">
        <f>IF(C2718=0,"","改良商品テーブル")</f>
        <v/>
      </c>
      <c r="B2715" s="381" t="s">
        <v>1286</v>
      </c>
      <c r="C2715" s="381" t="e">
        <f ca="1">$C$127</f>
        <v>#N/A</v>
      </c>
    </row>
    <row r="2716" spans="1:4">
      <c r="A2716" s="381" t="str">
        <f>IF(C2718=0,"","改良商品テーブル")</f>
        <v/>
      </c>
      <c r="B2716" s="381" t="s">
        <v>1347</v>
      </c>
      <c r="C2716" s="381" t="s">
        <v>1351</v>
      </c>
    </row>
    <row r="2717" spans="1:4">
      <c r="A2717" s="381" t="str">
        <f>IF(C2718=0,"","改良商品テーブル")</f>
        <v/>
      </c>
      <c r="B2717" s="381" t="s">
        <v>1348</v>
      </c>
      <c r="C2717" s="381">
        <f>改良商品入力!F136</f>
        <v>0</v>
      </c>
    </row>
    <row r="2718" spans="1:4">
      <c r="A2718" s="381" t="str">
        <f>IF(C2718=0,"","改良商品テーブル")</f>
        <v/>
      </c>
      <c r="B2718" s="381" t="s">
        <v>1349</v>
      </c>
      <c r="C2718" s="381">
        <f>改良商品入力!E136</f>
        <v>0</v>
      </c>
    </row>
    <row r="2719" spans="1:4">
      <c r="A2719" s="381" t="str">
        <f>IF(C2725=0,"","改良商品テーブル")</f>
        <v/>
      </c>
      <c r="B2719" s="381" t="s">
        <v>1284</v>
      </c>
      <c r="C2719" s="381" t="str">
        <f>申請用入力!$R$12</f>
        <v/>
      </c>
      <c r="D2719" s="381" t="s">
        <v>1186</v>
      </c>
    </row>
    <row r="2720" spans="1:4">
      <c r="A2720" s="381" t="str">
        <f>IF(C2725=0,"","改良商品テーブル")</f>
        <v/>
      </c>
      <c r="B2720" s="381" t="s">
        <v>1285</v>
      </c>
      <c r="C2720" s="381">
        <f>選択!$A$2</f>
        <v>2025</v>
      </c>
    </row>
    <row r="2721" spans="1:4">
      <c r="A2721" s="381" t="str">
        <f>IF(C2725=0,"","改良商品テーブル")</f>
        <v/>
      </c>
      <c r="B2721" s="381" t="s">
        <v>1254</v>
      </c>
      <c r="C2721" s="381" t="str">
        <f>選択!$A$1</f>
        <v>商品改良支援</v>
      </c>
    </row>
    <row r="2722" spans="1:4">
      <c r="A2722" s="381" t="str">
        <f>IF(C2725=0,"","改良商品テーブル")</f>
        <v/>
      </c>
      <c r="B2722" s="381" t="s">
        <v>1286</v>
      </c>
      <c r="C2722" s="381" t="e">
        <f ca="1">$C$127</f>
        <v>#N/A</v>
      </c>
    </row>
    <row r="2723" spans="1:4">
      <c r="A2723" s="381" t="str">
        <f>IF(C2725=0,"","改良商品テーブル")</f>
        <v/>
      </c>
      <c r="B2723" s="381" t="s">
        <v>1347</v>
      </c>
      <c r="C2723" s="381" t="s">
        <v>1351</v>
      </c>
    </row>
    <row r="2724" spans="1:4">
      <c r="A2724" s="381" t="str">
        <f>IF(C2725=0,"","改良商品テーブル")</f>
        <v/>
      </c>
      <c r="B2724" s="381" t="s">
        <v>1348</v>
      </c>
      <c r="C2724" s="381">
        <f>改良商品入力!F137</f>
        <v>0</v>
      </c>
    </row>
    <row r="2725" spans="1:4">
      <c r="A2725" s="381" t="str">
        <f>IF(C2725=0,"","改良商品テーブル")</f>
        <v/>
      </c>
      <c r="B2725" s="381" t="s">
        <v>1349</v>
      </c>
      <c r="C2725" s="381">
        <f>改良商品入力!E137</f>
        <v>0</v>
      </c>
    </row>
    <row r="2726" spans="1:4">
      <c r="A2726" s="381" t="str">
        <f>IF(C2732=0,"","改良商品テーブル")</f>
        <v/>
      </c>
      <c r="B2726" s="381" t="s">
        <v>1284</v>
      </c>
      <c r="C2726" s="381" t="str">
        <f>申請用入力!$R$12</f>
        <v/>
      </c>
      <c r="D2726" s="381" t="s">
        <v>1186</v>
      </c>
    </row>
    <row r="2727" spans="1:4">
      <c r="A2727" s="381" t="str">
        <f>IF(C2732=0,"","改良商品テーブル")</f>
        <v/>
      </c>
      <c r="B2727" s="381" t="s">
        <v>1285</v>
      </c>
      <c r="C2727" s="381">
        <f>選択!$A$2</f>
        <v>2025</v>
      </c>
    </row>
    <row r="2728" spans="1:4">
      <c r="A2728" s="381" t="str">
        <f>IF(C2732=0,"","改良商品テーブル")</f>
        <v/>
      </c>
      <c r="B2728" s="381" t="s">
        <v>1254</v>
      </c>
      <c r="C2728" s="381" t="str">
        <f>選択!$A$1</f>
        <v>商品改良支援</v>
      </c>
    </row>
    <row r="2729" spans="1:4">
      <c r="A2729" s="381" t="str">
        <f>IF(C2732=0,"","改良商品テーブル")</f>
        <v/>
      </c>
      <c r="B2729" s="381" t="s">
        <v>1286</v>
      </c>
      <c r="C2729" s="381" t="e">
        <f ca="1">$C$127</f>
        <v>#N/A</v>
      </c>
    </row>
    <row r="2730" spans="1:4">
      <c r="A2730" s="381" t="str">
        <f>IF(C2732=0,"","改良商品テーブル")</f>
        <v/>
      </c>
      <c r="B2730" s="381" t="s">
        <v>1347</v>
      </c>
      <c r="C2730" s="381" t="s">
        <v>1351</v>
      </c>
    </row>
    <row r="2731" spans="1:4">
      <c r="A2731" s="381" t="str">
        <f>IF(C2732=0,"","改良商品テーブル")</f>
        <v/>
      </c>
      <c r="B2731" s="381" t="s">
        <v>1348</v>
      </c>
      <c r="C2731" s="381">
        <f>改良商品入力!F138</f>
        <v>0</v>
      </c>
    </row>
    <row r="2732" spans="1:4">
      <c r="A2732" s="381" t="str">
        <f>IF(C2732=0,"","改良商品テーブル")</f>
        <v/>
      </c>
      <c r="B2732" s="381" t="s">
        <v>1349</v>
      </c>
      <c r="C2732" s="381">
        <f>改良商品入力!E138</f>
        <v>0</v>
      </c>
    </row>
    <row r="2733" spans="1:4">
      <c r="A2733" s="381" t="str">
        <f>IF(C2739=0,"","改良商品テーブル")</f>
        <v/>
      </c>
      <c r="B2733" s="381" t="s">
        <v>1284</v>
      </c>
      <c r="C2733" s="381" t="str">
        <f>申請用入力!$R$12</f>
        <v/>
      </c>
      <c r="D2733" s="381" t="s">
        <v>1186</v>
      </c>
    </row>
    <row r="2734" spans="1:4">
      <c r="A2734" s="381" t="str">
        <f>IF(C2739=0,"","改良商品テーブル")</f>
        <v/>
      </c>
      <c r="B2734" s="381" t="s">
        <v>1285</v>
      </c>
      <c r="C2734" s="381">
        <f>選択!$A$2</f>
        <v>2025</v>
      </c>
    </row>
    <row r="2735" spans="1:4">
      <c r="A2735" s="381" t="str">
        <f>IF(C2739=0,"","改良商品テーブル")</f>
        <v/>
      </c>
      <c r="B2735" s="381" t="s">
        <v>1254</v>
      </c>
      <c r="C2735" s="381" t="str">
        <f>選択!$A$1</f>
        <v>商品改良支援</v>
      </c>
    </row>
    <row r="2736" spans="1:4">
      <c r="A2736" s="381" t="str">
        <f>IF(C2739=0,"","改良商品テーブル")</f>
        <v/>
      </c>
      <c r="B2736" s="381" t="s">
        <v>1286</v>
      </c>
      <c r="C2736" s="381" t="e">
        <f ca="1">$C$127</f>
        <v>#N/A</v>
      </c>
    </row>
    <row r="2737" spans="1:4">
      <c r="A2737" s="381" t="str">
        <f>IF(C2739=0,"","改良商品テーブル")</f>
        <v/>
      </c>
      <c r="B2737" s="381" t="s">
        <v>1347</v>
      </c>
      <c r="C2737" s="381" t="s">
        <v>1351</v>
      </c>
    </row>
    <row r="2738" spans="1:4">
      <c r="A2738" s="381" t="str">
        <f>IF(C2739=0,"","改良商品テーブル")</f>
        <v/>
      </c>
      <c r="B2738" s="381" t="s">
        <v>1348</v>
      </c>
      <c r="C2738" s="381">
        <f>改良商品入力!F139</f>
        <v>0</v>
      </c>
    </row>
    <row r="2739" spans="1:4">
      <c r="A2739" s="381" t="str">
        <f>IF(C2739=0,"","改良商品テーブル")</f>
        <v/>
      </c>
      <c r="B2739" s="381" t="s">
        <v>1349</v>
      </c>
      <c r="C2739" s="381">
        <f>改良商品入力!E139</f>
        <v>0</v>
      </c>
    </row>
    <row r="2740" spans="1:4">
      <c r="A2740" s="381" t="str">
        <f>IF(C2746=0,"","改良商品テーブル")</f>
        <v/>
      </c>
      <c r="B2740" s="381" t="s">
        <v>1284</v>
      </c>
      <c r="C2740" s="381" t="str">
        <f>申請用入力!$R$12</f>
        <v/>
      </c>
      <c r="D2740" s="381" t="s">
        <v>1186</v>
      </c>
    </row>
    <row r="2741" spans="1:4">
      <c r="A2741" s="381" t="str">
        <f>IF(C2746=0,"","改良商品テーブル")</f>
        <v/>
      </c>
      <c r="B2741" s="381" t="s">
        <v>1285</v>
      </c>
      <c r="C2741" s="381">
        <f>選択!$A$2</f>
        <v>2025</v>
      </c>
    </row>
    <row r="2742" spans="1:4">
      <c r="A2742" s="381" t="str">
        <f>IF(C2746=0,"","改良商品テーブル")</f>
        <v/>
      </c>
      <c r="B2742" s="381" t="s">
        <v>1254</v>
      </c>
      <c r="C2742" s="381" t="str">
        <f>選択!$A$1</f>
        <v>商品改良支援</v>
      </c>
    </row>
    <row r="2743" spans="1:4">
      <c r="A2743" s="381" t="str">
        <f>IF(C2746=0,"","改良商品テーブル")</f>
        <v/>
      </c>
      <c r="B2743" s="381" t="s">
        <v>1286</v>
      </c>
      <c r="C2743" s="381" t="e">
        <f ca="1">$C$127</f>
        <v>#N/A</v>
      </c>
    </row>
    <row r="2744" spans="1:4">
      <c r="A2744" s="381" t="str">
        <f>IF(C2746=0,"","改良商品テーブル")</f>
        <v/>
      </c>
      <c r="B2744" s="381" t="s">
        <v>1347</v>
      </c>
      <c r="C2744" s="381" t="s">
        <v>1351</v>
      </c>
    </row>
    <row r="2745" spans="1:4">
      <c r="A2745" s="381" t="str">
        <f>IF(C2746=0,"","改良商品テーブル")</f>
        <v/>
      </c>
      <c r="B2745" s="381" t="s">
        <v>1348</v>
      </c>
      <c r="C2745" s="381">
        <f>改良商品入力!F140</f>
        <v>0</v>
      </c>
    </row>
    <row r="2746" spans="1:4">
      <c r="A2746" s="381" t="str">
        <f>IF(C2746=0,"","改良商品テーブル")</f>
        <v/>
      </c>
      <c r="B2746" s="381" t="s">
        <v>1349</v>
      </c>
      <c r="C2746" s="381">
        <f>改良商品入力!E140</f>
        <v>0</v>
      </c>
    </row>
    <row r="2747" spans="1:4">
      <c r="A2747" s="381" t="str">
        <f>IF(C2753=0,"","改良商品テーブル")</f>
        <v/>
      </c>
      <c r="B2747" s="381" t="s">
        <v>1284</v>
      </c>
      <c r="C2747" s="381" t="str">
        <f>申請用入力!$R$12</f>
        <v/>
      </c>
      <c r="D2747" s="381" t="s">
        <v>1186</v>
      </c>
    </row>
    <row r="2748" spans="1:4">
      <c r="A2748" s="381" t="str">
        <f>IF(C2753=0,"","改良商品テーブル")</f>
        <v/>
      </c>
      <c r="B2748" s="381" t="s">
        <v>1285</v>
      </c>
      <c r="C2748" s="381">
        <f>選択!$A$2</f>
        <v>2025</v>
      </c>
    </row>
    <row r="2749" spans="1:4">
      <c r="A2749" s="381" t="str">
        <f>IF(C2753=0,"","改良商品テーブル")</f>
        <v/>
      </c>
      <c r="B2749" s="381" t="s">
        <v>1254</v>
      </c>
      <c r="C2749" s="381" t="str">
        <f>選択!$A$1</f>
        <v>商品改良支援</v>
      </c>
    </row>
    <row r="2750" spans="1:4">
      <c r="A2750" s="381" t="str">
        <f>IF(C2753=0,"","改良商品テーブル")</f>
        <v/>
      </c>
      <c r="B2750" s="381" t="s">
        <v>1286</v>
      </c>
      <c r="C2750" s="381" t="e">
        <f ca="1">$C$127</f>
        <v>#N/A</v>
      </c>
    </row>
    <row r="2751" spans="1:4">
      <c r="A2751" s="381" t="str">
        <f>IF(C2753=0,"","改良商品テーブル")</f>
        <v/>
      </c>
      <c r="B2751" s="381" t="s">
        <v>1347</v>
      </c>
      <c r="C2751" s="381" t="s">
        <v>1351</v>
      </c>
    </row>
    <row r="2752" spans="1:4">
      <c r="A2752" s="381" t="str">
        <f>IF(C2753=0,"","改良商品テーブル")</f>
        <v/>
      </c>
      <c r="B2752" s="381" t="s">
        <v>1348</v>
      </c>
      <c r="C2752" s="381">
        <f>改良商品入力!F141</f>
        <v>0</v>
      </c>
    </row>
    <row r="2753" spans="1:4">
      <c r="A2753" s="381" t="str">
        <f>IF(C2753=0,"","改良商品テーブル")</f>
        <v/>
      </c>
      <c r="B2753" s="381" t="s">
        <v>1349</v>
      </c>
      <c r="C2753" s="381">
        <f>改良商品入力!E141</f>
        <v>0</v>
      </c>
    </row>
    <row r="2754" spans="1:4">
      <c r="A2754" s="381" t="str">
        <f>IF(C2760=0,"","改良商品テーブル")</f>
        <v/>
      </c>
      <c r="B2754" s="381" t="s">
        <v>1284</v>
      </c>
      <c r="C2754" s="381" t="str">
        <f>申請用入力!$R$12</f>
        <v/>
      </c>
      <c r="D2754" s="381" t="s">
        <v>1186</v>
      </c>
    </row>
    <row r="2755" spans="1:4">
      <c r="A2755" s="381" t="str">
        <f>IF(C2760=0,"","改良商品テーブル")</f>
        <v/>
      </c>
      <c r="B2755" s="381" t="s">
        <v>1285</v>
      </c>
      <c r="C2755" s="381">
        <f>選択!$A$2</f>
        <v>2025</v>
      </c>
    </row>
    <row r="2756" spans="1:4">
      <c r="A2756" s="381" t="str">
        <f>IF(C2760=0,"","改良商品テーブル")</f>
        <v/>
      </c>
      <c r="B2756" s="381" t="s">
        <v>1254</v>
      </c>
      <c r="C2756" s="381" t="str">
        <f>選択!$A$1</f>
        <v>商品改良支援</v>
      </c>
    </row>
    <row r="2757" spans="1:4">
      <c r="A2757" s="381" t="str">
        <f>IF(C2760=0,"","改良商品テーブル")</f>
        <v/>
      </c>
      <c r="B2757" s="381" t="s">
        <v>1286</v>
      </c>
      <c r="C2757" s="381" t="e">
        <f ca="1">$C$127</f>
        <v>#N/A</v>
      </c>
    </row>
    <row r="2758" spans="1:4">
      <c r="A2758" s="381" t="str">
        <f>IF(C2760=0,"","改良商品テーブル")</f>
        <v/>
      </c>
      <c r="B2758" s="381" t="s">
        <v>1347</v>
      </c>
      <c r="C2758" s="381" t="s">
        <v>1351</v>
      </c>
    </row>
    <row r="2759" spans="1:4">
      <c r="A2759" s="381" t="str">
        <f>IF(C2760=0,"","改良商品テーブル")</f>
        <v/>
      </c>
      <c r="B2759" s="381" t="s">
        <v>1348</v>
      </c>
      <c r="C2759" s="381">
        <f>改良商品入力!F142</f>
        <v>0</v>
      </c>
    </row>
    <row r="2760" spans="1:4">
      <c r="A2760" s="381" t="str">
        <f>IF(C2760=0,"","改良商品テーブル")</f>
        <v/>
      </c>
      <c r="B2760" s="381" t="s">
        <v>1349</v>
      </c>
      <c r="C2760" s="381">
        <f>改良商品入力!E142</f>
        <v>0</v>
      </c>
    </row>
    <row r="2761" spans="1:4">
      <c r="A2761" s="381" t="str">
        <f>IF(C2767=0,"","改良商品テーブル")</f>
        <v/>
      </c>
      <c r="B2761" s="381" t="s">
        <v>1284</v>
      </c>
      <c r="C2761" s="381" t="str">
        <f>申請用入力!$R$12</f>
        <v/>
      </c>
      <c r="D2761" s="381" t="s">
        <v>1186</v>
      </c>
    </row>
    <row r="2762" spans="1:4">
      <c r="A2762" s="381" t="str">
        <f>IF(C2767=0,"","改良商品テーブル")</f>
        <v/>
      </c>
      <c r="B2762" s="381" t="s">
        <v>1285</v>
      </c>
      <c r="C2762" s="381">
        <f>選択!$A$2</f>
        <v>2025</v>
      </c>
    </row>
    <row r="2763" spans="1:4">
      <c r="A2763" s="381" t="str">
        <f>IF(C2767=0,"","改良商品テーブル")</f>
        <v/>
      </c>
      <c r="B2763" s="381" t="s">
        <v>1254</v>
      </c>
      <c r="C2763" s="381" t="str">
        <f>選択!$A$1</f>
        <v>商品改良支援</v>
      </c>
    </row>
    <row r="2764" spans="1:4">
      <c r="A2764" s="381" t="str">
        <f>IF(C2767=0,"","改良商品テーブル")</f>
        <v/>
      </c>
      <c r="B2764" s="381" t="s">
        <v>1286</v>
      </c>
      <c r="C2764" s="381" t="e">
        <f ca="1">$C$127</f>
        <v>#N/A</v>
      </c>
    </row>
    <row r="2765" spans="1:4">
      <c r="A2765" s="381" t="str">
        <f>IF(C2767=0,"","改良商品テーブル")</f>
        <v/>
      </c>
      <c r="B2765" s="381" t="s">
        <v>1347</v>
      </c>
      <c r="C2765" s="381" t="s">
        <v>1351</v>
      </c>
    </row>
    <row r="2766" spans="1:4">
      <c r="A2766" s="381" t="str">
        <f>IF(C2767=0,"","改良商品テーブル")</f>
        <v/>
      </c>
      <c r="B2766" s="381" t="s">
        <v>1348</v>
      </c>
      <c r="C2766" s="381">
        <f>改良商品入力!F143</f>
        <v>0</v>
      </c>
    </row>
    <row r="2767" spans="1:4">
      <c r="A2767" s="381" t="str">
        <f>IF(C2767=0,"","改良商品テーブル")</f>
        <v/>
      </c>
      <c r="B2767" s="381" t="s">
        <v>1349</v>
      </c>
      <c r="C2767" s="381">
        <f>改良商品入力!E143</f>
        <v>0</v>
      </c>
    </row>
    <row r="2768" spans="1:4">
      <c r="A2768" s="381" t="str">
        <f>IF(C2774=0,"","改良商品テーブル")</f>
        <v/>
      </c>
      <c r="B2768" s="381" t="s">
        <v>1284</v>
      </c>
      <c r="C2768" s="381" t="str">
        <f>申請用入力!$R$12</f>
        <v/>
      </c>
      <c r="D2768" s="381" t="s">
        <v>1186</v>
      </c>
    </row>
    <row r="2769" spans="1:4">
      <c r="A2769" s="381" t="str">
        <f>IF(C2774=0,"","改良商品テーブル")</f>
        <v/>
      </c>
      <c r="B2769" s="381" t="s">
        <v>1285</v>
      </c>
      <c r="C2769" s="381">
        <f>選択!$A$2</f>
        <v>2025</v>
      </c>
    </row>
    <row r="2770" spans="1:4">
      <c r="A2770" s="381" t="str">
        <f>IF(C2774=0,"","改良商品テーブル")</f>
        <v/>
      </c>
      <c r="B2770" s="381" t="s">
        <v>1254</v>
      </c>
      <c r="C2770" s="381" t="str">
        <f>選択!$A$1</f>
        <v>商品改良支援</v>
      </c>
    </row>
    <row r="2771" spans="1:4">
      <c r="A2771" s="381" t="str">
        <f>IF(C2774=0,"","改良商品テーブル")</f>
        <v/>
      </c>
      <c r="B2771" s="381" t="s">
        <v>1286</v>
      </c>
      <c r="C2771" s="381" t="e">
        <f ca="1">$C$127</f>
        <v>#N/A</v>
      </c>
    </row>
    <row r="2772" spans="1:4">
      <c r="A2772" s="381" t="str">
        <f>IF(C2774=0,"","改良商品テーブル")</f>
        <v/>
      </c>
      <c r="B2772" s="381" t="s">
        <v>1347</v>
      </c>
      <c r="C2772" s="381" t="s">
        <v>1351</v>
      </c>
    </row>
    <row r="2773" spans="1:4">
      <c r="A2773" s="381" t="str">
        <f>IF(C2774=0,"","改良商品テーブル")</f>
        <v/>
      </c>
      <c r="B2773" s="381" t="s">
        <v>1348</v>
      </c>
      <c r="C2773" s="381">
        <f>改良商品入力!F144</f>
        <v>0</v>
      </c>
    </row>
    <row r="2774" spans="1:4">
      <c r="A2774" s="381" t="str">
        <f>IF(C2774=0,"","改良商品テーブル")</f>
        <v/>
      </c>
      <c r="B2774" s="381" t="s">
        <v>1349</v>
      </c>
      <c r="C2774" s="381">
        <f>改良商品入力!E144</f>
        <v>0</v>
      </c>
    </row>
    <row r="2775" spans="1:4">
      <c r="A2775" s="381" t="str">
        <f>IF(C2781=0,"","改良商品テーブル")</f>
        <v/>
      </c>
      <c r="B2775" s="381" t="s">
        <v>1284</v>
      </c>
      <c r="C2775" s="381" t="str">
        <f>申請用入力!$R$12</f>
        <v/>
      </c>
      <c r="D2775" s="381" t="s">
        <v>1186</v>
      </c>
    </row>
    <row r="2776" spans="1:4">
      <c r="A2776" s="381" t="str">
        <f>IF(C2781=0,"","改良商品テーブル")</f>
        <v/>
      </c>
      <c r="B2776" s="381" t="s">
        <v>1285</v>
      </c>
      <c r="C2776" s="381">
        <f>選択!$A$2</f>
        <v>2025</v>
      </c>
    </row>
    <row r="2777" spans="1:4">
      <c r="A2777" s="381" t="str">
        <f>IF(C2781=0,"","改良商品テーブル")</f>
        <v/>
      </c>
      <c r="B2777" s="381" t="s">
        <v>1254</v>
      </c>
      <c r="C2777" s="381" t="str">
        <f>選択!$A$1</f>
        <v>商品改良支援</v>
      </c>
    </row>
    <row r="2778" spans="1:4">
      <c r="A2778" s="381" t="str">
        <f>IF(C2781=0,"","改良商品テーブル")</f>
        <v/>
      </c>
      <c r="B2778" s="381" t="s">
        <v>1286</v>
      </c>
      <c r="C2778" s="381" t="e">
        <f ca="1">$C$127</f>
        <v>#N/A</v>
      </c>
    </row>
    <row r="2779" spans="1:4">
      <c r="A2779" s="381" t="str">
        <f>IF(C2781=0,"","改良商品テーブル")</f>
        <v/>
      </c>
      <c r="B2779" s="381" t="s">
        <v>1347</v>
      </c>
      <c r="C2779" s="381" t="s">
        <v>1351</v>
      </c>
    </row>
    <row r="2780" spans="1:4">
      <c r="A2780" s="381" t="str">
        <f>IF(C2781=0,"","改良商品テーブル")</f>
        <v/>
      </c>
      <c r="B2780" s="381" t="s">
        <v>1348</v>
      </c>
      <c r="C2780" s="381">
        <f>改良商品入力!F145</f>
        <v>0</v>
      </c>
    </row>
    <row r="2781" spans="1:4">
      <c r="A2781" s="381" t="str">
        <f>IF(C2781=0,"","改良商品テーブル")</f>
        <v/>
      </c>
      <c r="B2781" s="381" t="s">
        <v>1349</v>
      </c>
      <c r="C2781" s="381">
        <f>改良商品入力!E145</f>
        <v>0</v>
      </c>
    </row>
    <row r="2782" spans="1:4">
      <c r="A2782" s="381" t="str">
        <f>IF(C2788=0,"","改良商品テーブル")</f>
        <v/>
      </c>
      <c r="B2782" s="381" t="s">
        <v>1284</v>
      </c>
      <c r="C2782" s="381" t="str">
        <f>申請用入力!$R$12</f>
        <v/>
      </c>
      <c r="D2782" s="381" t="s">
        <v>1186</v>
      </c>
    </row>
    <row r="2783" spans="1:4">
      <c r="A2783" s="381" t="str">
        <f>IF(C2788=0,"","改良商品テーブル")</f>
        <v/>
      </c>
      <c r="B2783" s="381" t="s">
        <v>1285</v>
      </c>
      <c r="C2783" s="381">
        <f>選択!$A$2</f>
        <v>2025</v>
      </c>
    </row>
    <row r="2784" spans="1:4">
      <c r="A2784" s="381" t="str">
        <f>IF(C2788=0,"","改良商品テーブル")</f>
        <v/>
      </c>
      <c r="B2784" s="381" t="s">
        <v>1254</v>
      </c>
      <c r="C2784" s="381" t="str">
        <f>選択!$A$1</f>
        <v>商品改良支援</v>
      </c>
    </row>
    <row r="2785" spans="1:4">
      <c r="A2785" s="381" t="str">
        <f>IF(C2788=0,"","改良商品テーブル")</f>
        <v/>
      </c>
      <c r="B2785" s="381" t="s">
        <v>1286</v>
      </c>
      <c r="C2785" s="381" t="e">
        <f ca="1">$C$127</f>
        <v>#N/A</v>
      </c>
    </row>
    <row r="2786" spans="1:4">
      <c r="A2786" s="381" t="str">
        <f>IF(C2788=0,"","改良商品テーブル")</f>
        <v/>
      </c>
      <c r="B2786" s="381" t="s">
        <v>1347</v>
      </c>
      <c r="C2786" s="381" t="s">
        <v>1351</v>
      </c>
    </row>
    <row r="2787" spans="1:4">
      <c r="A2787" s="381" t="str">
        <f>IF(C2788=0,"","改良商品テーブル")</f>
        <v/>
      </c>
      <c r="B2787" s="381" t="s">
        <v>1348</v>
      </c>
      <c r="C2787" s="381">
        <f>改良商品入力!F146</f>
        <v>0</v>
      </c>
    </row>
    <row r="2788" spans="1:4">
      <c r="A2788" s="381" t="str">
        <f>IF(C2788=0,"","改良商品テーブル")</f>
        <v/>
      </c>
      <c r="B2788" s="381" t="s">
        <v>1349</v>
      </c>
      <c r="C2788" s="381">
        <f>改良商品入力!E146</f>
        <v>0</v>
      </c>
    </row>
    <row r="2789" spans="1:4">
      <c r="A2789" s="381" t="str">
        <f>IF(C2795=0,"","改良商品テーブル")</f>
        <v/>
      </c>
      <c r="B2789" s="381" t="s">
        <v>1284</v>
      </c>
      <c r="C2789" s="381" t="str">
        <f>申請用入力!$R$12</f>
        <v/>
      </c>
      <c r="D2789" s="381" t="s">
        <v>1186</v>
      </c>
    </row>
    <row r="2790" spans="1:4">
      <c r="A2790" s="381" t="str">
        <f>IF(C2795=0,"","改良商品テーブル")</f>
        <v/>
      </c>
      <c r="B2790" s="381" t="s">
        <v>1285</v>
      </c>
      <c r="C2790" s="381">
        <f>選択!$A$2</f>
        <v>2025</v>
      </c>
    </row>
    <row r="2791" spans="1:4">
      <c r="A2791" s="381" t="str">
        <f>IF(C2795=0,"","改良商品テーブル")</f>
        <v/>
      </c>
      <c r="B2791" s="381" t="s">
        <v>1254</v>
      </c>
      <c r="C2791" s="381" t="str">
        <f>選択!$A$1</f>
        <v>商品改良支援</v>
      </c>
    </row>
    <row r="2792" spans="1:4">
      <c r="A2792" s="381" t="str">
        <f>IF(C2795=0,"","改良商品テーブル")</f>
        <v/>
      </c>
      <c r="B2792" s="381" t="s">
        <v>1286</v>
      </c>
      <c r="C2792" s="381" t="e">
        <f ca="1">$C$127</f>
        <v>#N/A</v>
      </c>
    </row>
    <row r="2793" spans="1:4">
      <c r="A2793" s="381" t="str">
        <f>IF(C2795=0,"","改良商品テーブル")</f>
        <v/>
      </c>
      <c r="B2793" s="381" t="s">
        <v>1347</v>
      </c>
      <c r="C2793" s="381" t="s">
        <v>1351</v>
      </c>
    </row>
    <row r="2794" spans="1:4">
      <c r="A2794" s="381" t="str">
        <f>IF(C2795=0,"","改良商品テーブル")</f>
        <v/>
      </c>
      <c r="B2794" s="381" t="s">
        <v>1348</v>
      </c>
      <c r="C2794" s="381">
        <f>改良商品入力!F147</f>
        <v>0</v>
      </c>
    </row>
    <row r="2795" spans="1:4">
      <c r="A2795" s="381" t="str">
        <f>IF(C2795=0,"","改良商品テーブル")</f>
        <v/>
      </c>
      <c r="B2795" s="381" t="s">
        <v>1349</v>
      </c>
      <c r="C2795" s="381">
        <f>改良商品入力!E147</f>
        <v>0</v>
      </c>
    </row>
    <row r="2796" spans="1:4">
      <c r="A2796" s="381" t="str">
        <f>IF(C2802=0,"","改良商品テーブル")</f>
        <v/>
      </c>
      <c r="B2796" s="381" t="s">
        <v>1284</v>
      </c>
      <c r="C2796" s="381" t="str">
        <f>申請用入力!$R$12</f>
        <v/>
      </c>
      <c r="D2796" s="381" t="s">
        <v>1186</v>
      </c>
    </row>
    <row r="2797" spans="1:4">
      <c r="A2797" s="381" t="str">
        <f>IF(C2802=0,"","改良商品テーブル")</f>
        <v/>
      </c>
      <c r="B2797" s="381" t="s">
        <v>1285</v>
      </c>
      <c r="C2797" s="381">
        <f>選択!$A$2</f>
        <v>2025</v>
      </c>
    </row>
    <row r="2798" spans="1:4">
      <c r="A2798" s="381" t="str">
        <f>IF(C2802=0,"","改良商品テーブル")</f>
        <v/>
      </c>
      <c r="B2798" s="381" t="s">
        <v>1254</v>
      </c>
      <c r="C2798" s="381" t="str">
        <f>選択!$A$1</f>
        <v>商品改良支援</v>
      </c>
    </row>
    <row r="2799" spans="1:4">
      <c r="A2799" s="381" t="str">
        <f>IF(C2802=0,"","改良商品テーブル")</f>
        <v/>
      </c>
      <c r="B2799" s="381" t="s">
        <v>1286</v>
      </c>
      <c r="C2799" s="381" t="e">
        <f ca="1">$C$127</f>
        <v>#N/A</v>
      </c>
    </row>
    <row r="2800" spans="1:4">
      <c r="A2800" s="381" t="str">
        <f>IF(C2802=0,"","改良商品テーブル")</f>
        <v/>
      </c>
      <c r="B2800" s="381" t="s">
        <v>1347</v>
      </c>
      <c r="C2800" s="381" t="s">
        <v>1351</v>
      </c>
    </row>
    <row r="2801" spans="1:4">
      <c r="A2801" s="381" t="str">
        <f>IF(C2802=0,"","改良商品テーブル")</f>
        <v/>
      </c>
      <c r="B2801" s="381" t="s">
        <v>1348</v>
      </c>
      <c r="C2801" s="381">
        <f>改良商品入力!F148</f>
        <v>0</v>
      </c>
    </row>
    <row r="2802" spans="1:4">
      <c r="A2802" s="381" t="str">
        <f>IF(C2802=0,"","改良商品テーブル")</f>
        <v/>
      </c>
      <c r="B2802" s="381" t="s">
        <v>1349</v>
      </c>
      <c r="C2802" s="381">
        <f>改良商品入力!E148</f>
        <v>0</v>
      </c>
    </row>
    <row r="2803" spans="1:4">
      <c r="A2803" s="381" t="str">
        <f>IF(C2809=0,"","改良商品テーブル")</f>
        <v/>
      </c>
      <c r="B2803" s="381" t="s">
        <v>1284</v>
      </c>
      <c r="C2803" s="381" t="str">
        <f>申請用入力!$R$12</f>
        <v/>
      </c>
      <c r="D2803" s="381" t="s">
        <v>1186</v>
      </c>
    </row>
    <row r="2804" spans="1:4">
      <c r="A2804" s="381" t="str">
        <f>IF(C2809=0,"","改良商品テーブル")</f>
        <v/>
      </c>
      <c r="B2804" s="381" t="s">
        <v>1285</v>
      </c>
      <c r="C2804" s="381">
        <f>選択!$A$2</f>
        <v>2025</v>
      </c>
    </row>
    <row r="2805" spans="1:4">
      <c r="A2805" s="381" t="str">
        <f>IF(C2809=0,"","改良商品テーブル")</f>
        <v/>
      </c>
      <c r="B2805" s="381" t="s">
        <v>1254</v>
      </c>
      <c r="C2805" s="381" t="str">
        <f>選択!$A$1</f>
        <v>商品改良支援</v>
      </c>
    </row>
    <row r="2806" spans="1:4">
      <c r="A2806" s="381" t="str">
        <f>IF(C2809=0,"","改良商品テーブル")</f>
        <v/>
      </c>
      <c r="B2806" s="381" t="s">
        <v>1286</v>
      </c>
      <c r="C2806" s="381" t="e">
        <f ca="1">$C$127</f>
        <v>#N/A</v>
      </c>
    </row>
    <row r="2807" spans="1:4">
      <c r="A2807" s="381" t="str">
        <f>IF(C2809=0,"","改良商品テーブル")</f>
        <v/>
      </c>
      <c r="B2807" s="381" t="s">
        <v>1347</v>
      </c>
      <c r="C2807" s="381" t="s">
        <v>1351</v>
      </c>
    </row>
    <row r="2808" spans="1:4">
      <c r="A2808" s="381" t="str">
        <f>IF(C2809=0,"","改良商品テーブル")</f>
        <v/>
      </c>
      <c r="B2808" s="381" t="s">
        <v>1348</v>
      </c>
      <c r="C2808" s="381">
        <f>改良商品入力!F149</f>
        <v>0</v>
      </c>
    </row>
    <row r="2809" spans="1:4">
      <c r="A2809" s="381" t="str">
        <f>IF(C2809=0,"","改良商品テーブル")</f>
        <v/>
      </c>
      <c r="B2809" s="381" t="s">
        <v>1349</v>
      </c>
      <c r="C2809" s="381">
        <f>改良商品入力!E149</f>
        <v>0</v>
      </c>
    </row>
    <row r="2810" spans="1:4">
      <c r="A2810" s="381" t="str">
        <f>IF(C2816=0,"","改良商品テーブル")</f>
        <v/>
      </c>
      <c r="B2810" s="381" t="s">
        <v>1284</v>
      </c>
      <c r="C2810" s="381" t="str">
        <f>申請用入力!$R$12</f>
        <v/>
      </c>
      <c r="D2810" s="381" t="s">
        <v>1186</v>
      </c>
    </row>
    <row r="2811" spans="1:4">
      <c r="A2811" s="381" t="str">
        <f>IF(C2816=0,"","改良商品テーブル")</f>
        <v/>
      </c>
      <c r="B2811" s="381" t="s">
        <v>1285</v>
      </c>
      <c r="C2811" s="381">
        <f>選択!$A$2</f>
        <v>2025</v>
      </c>
    </row>
    <row r="2812" spans="1:4">
      <c r="A2812" s="381" t="str">
        <f>IF(C2816=0,"","改良商品テーブル")</f>
        <v/>
      </c>
      <c r="B2812" s="381" t="s">
        <v>1254</v>
      </c>
      <c r="C2812" s="381" t="str">
        <f>選択!$A$1</f>
        <v>商品改良支援</v>
      </c>
    </row>
    <row r="2813" spans="1:4">
      <c r="A2813" s="381" t="str">
        <f>IF(C2816=0,"","改良商品テーブル")</f>
        <v/>
      </c>
      <c r="B2813" s="381" t="s">
        <v>1286</v>
      </c>
      <c r="C2813" s="381" t="e">
        <f ca="1">$C$127</f>
        <v>#N/A</v>
      </c>
    </row>
    <row r="2814" spans="1:4">
      <c r="A2814" s="381" t="str">
        <f>IF(C2816=0,"","改良商品テーブル")</f>
        <v/>
      </c>
      <c r="B2814" s="381" t="s">
        <v>1347</v>
      </c>
      <c r="C2814" s="381" t="s">
        <v>1351</v>
      </c>
    </row>
    <row r="2815" spans="1:4">
      <c r="A2815" s="381" t="str">
        <f>IF(C2816=0,"","改良商品テーブル")</f>
        <v/>
      </c>
      <c r="B2815" s="381" t="s">
        <v>1348</v>
      </c>
      <c r="C2815" s="381">
        <f>改良商品入力!F150</f>
        <v>0</v>
      </c>
    </row>
    <row r="2816" spans="1:4">
      <c r="A2816" s="381" t="str">
        <f>IF(C2816=0,"","改良商品テーブル")</f>
        <v/>
      </c>
      <c r="B2816" s="381" t="s">
        <v>1349</v>
      </c>
      <c r="C2816" s="381">
        <f>改良商品入力!E150</f>
        <v>0</v>
      </c>
    </row>
    <row r="2817" spans="1:4">
      <c r="A2817" s="381" t="str">
        <f>IF(C2823=0,"","改良商品テーブル")</f>
        <v/>
      </c>
      <c r="B2817" s="381" t="s">
        <v>1284</v>
      </c>
      <c r="C2817" s="381" t="str">
        <f>申請用入力!$R$12</f>
        <v/>
      </c>
      <c r="D2817" s="381" t="s">
        <v>1186</v>
      </c>
    </row>
    <row r="2818" spans="1:4">
      <c r="A2818" s="381" t="str">
        <f>IF(C2823=0,"","改良商品テーブル")</f>
        <v/>
      </c>
      <c r="B2818" s="381" t="s">
        <v>1285</v>
      </c>
      <c r="C2818" s="381">
        <f>選択!$A$2</f>
        <v>2025</v>
      </c>
    </row>
    <row r="2819" spans="1:4">
      <c r="A2819" s="381" t="str">
        <f>IF(C2823=0,"","改良商品テーブル")</f>
        <v/>
      </c>
      <c r="B2819" s="381" t="s">
        <v>1254</v>
      </c>
      <c r="C2819" s="381" t="str">
        <f>選択!$A$1</f>
        <v>商品改良支援</v>
      </c>
    </row>
    <row r="2820" spans="1:4">
      <c r="A2820" s="381" t="str">
        <f>IF(C2823=0,"","改良商品テーブル")</f>
        <v/>
      </c>
      <c r="B2820" s="381" t="s">
        <v>1286</v>
      </c>
      <c r="C2820" s="381" t="e">
        <f ca="1">$C$127</f>
        <v>#N/A</v>
      </c>
    </row>
    <row r="2821" spans="1:4">
      <c r="A2821" s="381" t="str">
        <f>IF(C2823=0,"","改良商品テーブル")</f>
        <v/>
      </c>
      <c r="B2821" s="381" t="s">
        <v>1347</v>
      </c>
      <c r="C2821" s="381" t="s">
        <v>1351</v>
      </c>
    </row>
    <row r="2822" spans="1:4">
      <c r="A2822" s="381" t="str">
        <f>IF(C2823=0,"","改良商品テーブル")</f>
        <v/>
      </c>
      <c r="B2822" s="381" t="s">
        <v>1348</v>
      </c>
      <c r="C2822" s="381">
        <f>改良商品入力!F151</f>
        <v>0</v>
      </c>
    </row>
    <row r="2823" spans="1:4">
      <c r="A2823" s="381" t="str">
        <f>IF(C2823=0,"","改良商品テーブル")</f>
        <v/>
      </c>
      <c r="B2823" s="381" t="s">
        <v>1349</v>
      </c>
      <c r="C2823" s="381">
        <f>改良商品入力!E151</f>
        <v>0</v>
      </c>
    </row>
    <row r="2824" spans="1:4">
      <c r="A2824" s="381" t="str">
        <f>IF(C2830=0,"","改良商品テーブル")</f>
        <v/>
      </c>
      <c r="B2824" s="381" t="s">
        <v>1284</v>
      </c>
      <c r="C2824" s="381" t="str">
        <f>申請用入力!$R$12</f>
        <v/>
      </c>
      <c r="D2824" s="381" t="s">
        <v>1186</v>
      </c>
    </row>
    <row r="2825" spans="1:4">
      <c r="A2825" s="381" t="str">
        <f>IF(C2830=0,"","改良商品テーブル")</f>
        <v/>
      </c>
      <c r="B2825" s="381" t="s">
        <v>1285</v>
      </c>
      <c r="C2825" s="381">
        <f>選択!$A$2</f>
        <v>2025</v>
      </c>
    </row>
    <row r="2826" spans="1:4">
      <c r="A2826" s="381" t="str">
        <f>IF(C2830=0,"","改良商品テーブル")</f>
        <v/>
      </c>
      <c r="B2826" s="381" t="s">
        <v>1254</v>
      </c>
      <c r="C2826" s="381" t="str">
        <f>選択!$A$1</f>
        <v>商品改良支援</v>
      </c>
    </row>
    <row r="2827" spans="1:4">
      <c r="A2827" s="381" t="str">
        <f>IF(C2830=0,"","改良商品テーブル")</f>
        <v/>
      </c>
      <c r="B2827" s="381" t="s">
        <v>1286</v>
      </c>
      <c r="C2827" s="381" t="e">
        <f ca="1">$C$127</f>
        <v>#N/A</v>
      </c>
    </row>
    <row r="2828" spans="1:4">
      <c r="A2828" s="381" t="str">
        <f>IF(C2830=0,"","改良商品テーブル")</f>
        <v/>
      </c>
      <c r="B2828" s="381" t="s">
        <v>1347</v>
      </c>
      <c r="C2828" s="381" t="s">
        <v>1351</v>
      </c>
    </row>
    <row r="2829" spans="1:4">
      <c r="A2829" s="381" t="str">
        <f>IF(C2830=0,"","改良商品テーブル")</f>
        <v/>
      </c>
      <c r="B2829" s="381" t="s">
        <v>1348</v>
      </c>
      <c r="C2829" s="381">
        <f>改良商品入力!F152</f>
        <v>0</v>
      </c>
    </row>
    <row r="2830" spans="1:4">
      <c r="A2830" s="381" t="str">
        <f>IF(C2830=0,"","改良商品テーブル")</f>
        <v/>
      </c>
      <c r="B2830" s="381" t="s">
        <v>1349</v>
      </c>
      <c r="C2830" s="381">
        <f>改良商品入力!E152</f>
        <v>0</v>
      </c>
    </row>
    <row r="2831" spans="1:4">
      <c r="A2831" s="381" t="str">
        <f>IF(C2837=0,"","改良商品テーブル")</f>
        <v/>
      </c>
      <c r="B2831" s="381" t="s">
        <v>1284</v>
      </c>
      <c r="C2831" s="381" t="str">
        <f>申請用入力!$R$12</f>
        <v/>
      </c>
      <c r="D2831" s="381" t="s">
        <v>1186</v>
      </c>
    </row>
    <row r="2832" spans="1:4">
      <c r="A2832" s="381" t="str">
        <f>IF(C2837=0,"","改良商品テーブル")</f>
        <v/>
      </c>
      <c r="B2832" s="381" t="s">
        <v>1285</v>
      </c>
      <c r="C2832" s="381">
        <f>選択!$A$2</f>
        <v>2025</v>
      </c>
    </row>
    <row r="2833" spans="1:4">
      <c r="A2833" s="381" t="str">
        <f>IF(C2837=0,"","改良商品テーブル")</f>
        <v/>
      </c>
      <c r="B2833" s="381" t="s">
        <v>1254</v>
      </c>
      <c r="C2833" s="381" t="str">
        <f>選択!$A$1</f>
        <v>商品改良支援</v>
      </c>
    </row>
    <row r="2834" spans="1:4">
      <c r="A2834" s="381" t="str">
        <f>IF(C2837=0,"","改良商品テーブル")</f>
        <v/>
      </c>
      <c r="B2834" s="381" t="s">
        <v>1286</v>
      </c>
      <c r="C2834" s="381" t="e">
        <f ca="1">$C$127</f>
        <v>#N/A</v>
      </c>
    </row>
    <row r="2835" spans="1:4">
      <c r="A2835" s="381" t="str">
        <f>IF(C2837=0,"","改良商品テーブル")</f>
        <v/>
      </c>
      <c r="B2835" s="381" t="s">
        <v>1347</v>
      </c>
      <c r="C2835" s="381" t="s">
        <v>1351</v>
      </c>
    </row>
    <row r="2836" spans="1:4">
      <c r="A2836" s="381" t="str">
        <f>IF(C2837=0,"","改良商品テーブル")</f>
        <v/>
      </c>
      <c r="B2836" s="381" t="s">
        <v>1348</v>
      </c>
      <c r="C2836" s="381">
        <f>改良商品入力!F153</f>
        <v>0</v>
      </c>
    </row>
    <row r="2837" spans="1:4">
      <c r="A2837" s="381" t="str">
        <f>IF(C2837=0,"","改良商品テーブル")</f>
        <v/>
      </c>
      <c r="B2837" s="381" t="s">
        <v>1349</v>
      </c>
      <c r="C2837" s="381">
        <f>改良商品入力!E153</f>
        <v>0</v>
      </c>
    </row>
    <row r="2838" spans="1:4">
      <c r="A2838" s="381" t="str">
        <f>IF(C2844=0,"","改良商品テーブル")</f>
        <v/>
      </c>
      <c r="B2838" s="381" t="s">
        <v>1284</v>
      </c>
      <c r="C2838" s="381" t="str">
        <f>申請用入力!$R$12</f>
        <v/>
      </c>
      <c r="D2838" s="381" t="s">
        <v>1186</v>
      </c>
    </row>
    <row r="2839" spans="1:4">
      <c r="A2839" s="381" t="str">
        <f>IF(C2844=0,"","改良商品テーブル")</f>
        <v/>
      </c>
      <c r="B2839" s="381" t="s">
        <v>1285</v>
      </c>
      <c r="C2839" s="381">
        <f>選択!$A$2</f>
        <v>2025</v>
      </c>
    </row>
    <row r="2840" spans="1:4">
      <c r="A2840" s="381" t="str">
        <f>IF(C2844=0,"","改良商品テーブル")</f>
        <v/>
      </c>
      <c r="B2840" s="381" t="s">
        <v>1254</v>
      </c>
      <c r="C2840" s="381" t="str">
        <f>選択!$A$1</f>
        <v>商品改良支援</v>
      </c>
    </row>
    <row r="2841" spans="1:4">
      <c r="A2841" s="381" t="str">
        <f>IF(C2844=0,"","改良商品テーブル")</f>
        <v/>
      </c>
      <c r="B2841" s="381" t="s">
        <v>1286</v>
      </c>
      <c r="C2841" s="381" t="e">
        <f ca="1">$C$127</f>
        <v>#N/A</v>
      </c>
    </row>
    <row r="2842" spans="1:4">
      <c r="A2842" s="381" t="str">
        <f>IF(C2844=0,"","改良商品テーブル")</f>
        <v/>
      </c>
      <c r="B2842" s="381" t="s">
        <v>1347</v>
      </c>
      <c r="C2842" s="381" t="s">
        <v>1351</v>
      </c>
    </row>
    <row r="2843" spans="1:4">
      <c r="A2843" s="381" t="str">
        <f>IF(C2844=0,"","改良商品テーブル")</f>
        <v/>
      </c>
      <c r="B2843" s="381" t="s">
        <v>1348</v>
      </c>
      <c r="C2843" s="381">
        <f>改良商品入力!F154</f>
        <v>0</v>
      </c>
    </row>
    <row r="2844" spans="1:4">
      <c r="A2844" s="381" t="str">
        <f>IF(C2844=0,"","改良商品テーブル")</f>
        <v/>
      </c>
      <c r="B2844" s="381" t="s">
        <v>1349</v>
      </c>
      <c r="C2844" s="381">
        <f>改良商品入力!E154</f>
        <v>0</v>
      </c>
    </row>
    <row r="2845" spans="1:4">
      <c r="A2845" s="381" t="str">
        <f>IF(C2851=0,"","改良商品テーブル")</f>
        <v/>
      </c>
      <c r="B2845" s="381" t="s">
        <v>1284</v>
      </c>
      <c r="C2845" s="381" t="str">
        <f>申請用入力!$R$12</f>
        <v/>
      </c>
      <c r="D2845" s="381" t="s">
        <v>1186</v>
      </c>
    </row>
    <row r="2846" spans="1:4">
      <c r="A2846" s="381" t="str">
        <f>IF(C2851=0,"","改良商品テーブル")</f>
        <v/>
      </c>
      <c r="B2846" s="381" t="s">
        <v>1285</v>
      </c>
      <c r="C2846" s="381">
        <f>選択!$A$2</f>
        <v>2025</v>
      </c>
    </row>
    <row r="2847" spans="1:4">
      <c r="A2847" s="381" t="str">
        <f>IF(C2851=0,"","改良商品テーブル")</f>
        <v/>
      </c>
      <c r="B2847" s="381" t="s">
        <v>1254</v>
      </c>
      <c r="C2847" s="381" t="str">
        <f>選択!$A$1</f>
        <v>商品改良支援</v>
      </c>
    </row>
    <row r="2848" spans="1:4">
      <c r="A2848" s="381" t="str">
        <f>IF(C2851=0,"","改良商品テーブル")</f>
        <v/>
      </c>
      <c r="B2848" s="381" t="s">
        <v>1286</v>
      </c>
      <c r="C2848" s="381" t="e">
        <f ca="1">$C$127</f>
        <v>#N/A</v>
      </c>
    </row>
    <row r="2849" spans="1:4">
      <c r="A2849" s="381" t="str">
        <f>IF(C2851=0,"","改良商品テーブル")</f>
        <v/>
      </c>
      <c r="B2849" s="381" t="s">
        <v>1347</v>
      </c>
      <c r="C2849" s="381" t="s">
        <v>1351</v>
      </c>
    </row>
    <row r="2850" spans="1:4">
      <c r="A2850" s="381" t="str">
        <f>IF(C2851=0,"","改良商品テーブル")</f>
        <v/>
      </c>
      <c r="B2850" s="381" t="s">
        <v>1348</v>
      </c>
      <c r="C2850" s="381">
        <f>改良商品入力!F155</f>
        <v>0</v>
      </c>
    </row>
    <row r="2851" spans="1:4">
      <c r="A2851" s="381" t="str">
        <f>IF(C2851=0,"","改良商品テーブル")</f>
        <v/>
      </c>
      <c r="B2851" s="381" t="s">
        <v>1349</v>
      </c>
      <c r="C2851" s="381">
        <f>改良商品入力!E155</f>
        <v>0</v>
      </c>
    </row>
    <row r="2852" spans="1:4">
      <c r="A2852" s="381" t="str">
        <f>IF(C2858=0,"","改良商品テーブル")</f>
        <v/>
      </c>
      <c r="B2852" s="381" t="s">
        <v>1284</v>
      </c>
      <c r="C2852" s="381" t="str">
        <f>申請用入力!$R$12</f>
        <v/>
      </c>
      <c r="D2852" s="381" t="s">
        <v>1186</v>
      </c>
    </row>
    <row r="2853" spans="1:4">
      <c r="A2853" s="381" t="str">
        <f>IF(C2858=0,"","改良商品テーブル")</f>
        <v/>
      </c>
      <c r="B2853" s="381" t="s">
        <v>1285</v>
      </c>
      <c r="C2853" s="381">
        <f>選択!$A$2</f>
        <v>2025</v>
      </c>
    </row>
    <row r="2854" spans="1:4">
      <c r="A2854" s="381" t="str">
        <f>IF(C2858=0,"","改良商品テーブル")</f>
        <v/>
      </c>
      <c r="B2854" s="381" t="s">
        <v>1254</v>
      </c>
      <c r="C2854" s="381" t="str">
        <f>選択!$A$1</f>
        <v>商品改良支援</v>
      </c>
    </row>
    <row r="2855" spans="1:4">
      <c r="A2855" s="381" t="str">
        <f>IF(C2858=0,"","改良商品テーブル")</f>
        <v/>
      </c>
      <c r="B2855" s="381" t="s">
        <v>1286</v>
      </c>
      <c r="C2855" s="381" t="e">
        <f ca="1">$C$127</f>
        <v>#N/A</v>
      </c>
    </row>
    <row r="2856" spans="1:4">
      <c r="A2856" s="381" t="str">
        <f>IF(C2858=0,"","改良商品テーブル")</f>
        <v/>
      </c>
      <c r="B2856" s="381" t="s">
        <v>1347</v>
      </c>
      <c r="C2856" s="381" t="s">
        <v>1351</v>
      </c>
    </row>
    <row r="2857" spans="1:4">
      <c r="A2857" s="381" t="str">
        <f>IF(C2858=0,"","改良商品テーブル")</f>
        <v/>
      </c>
      <c r="B2857" s="381" t="s">
        <v>1348</v>
      </c>
      <c r="C2857" s="381">
        <f>改良商品入力!F156</f>
        <v>0</v>
      </c>
    </row>
    <row r="2858" spans="1:4">
      <c r="A2858" s="381" t="str">
        <f>IF(C2858=0,"","改良商品テーブル")</f>
        <v/>
      </c>
      <c r="B2858" s="381" t="s">
        <v>1349</v>
      </c>
      <c r="C2858" s="381">
        <f>改良商品入力!E156</f>
        <v>0</v>
      </c>
    </row>
    <row r="2859" spans="1:4">
      <c r="A2859" s="381" t="str">
        <f>IF(C2865=0,"","改良商品テーブル")</f>
        <v/>
      </c>
      <c r="B2859" s="381" t="s">
        <v>1284</v>
      </c>
      <c r="C2859" s="381" t="str">
        <f>申請用入力!$R$12</f>
        <v/>
      </c>
      <c r="D2859" s="381" t="s">
        <v>1186</v>
      </c>
    </row>
    <row r="2860" spans="1:4">
      <c r="A2860" s="381" t="str">
        <f>IF(C2865=0,"","改良商品テーブル")</f>
        <v/>
      </c>
      <c r="B2860" s="381" t="s">
        <v>1285</v>
      </c>
      <c r="C2860" s="381">
        <f>選択!$A$2</f>
        <v>2025</v>
      </c>
    </row>
    <row r="2861" spans="1:4">
      <c r="A2861" s="381" t="str">
        <f>IF(C2865=0,"","改良商品テーブル")</f>
        <v/>
      </c>
      <c r="B2861" s="381" t="s">
        <v>1254</v>
      </c>
      <c r="C2861" s="381" t="str">
        <f>選択!$A$1</f>
        <v>商品改良支援</v>
      </c>
    </row>
    <row r="2862" spans="1:4">
      <c r="A2862" s="381" t="str">
        <f>IF(C2865=0,"","改良商品テーブル")</f>
        <v/>
      </c>
      <c r="B2862" s="381" t="s">
        <v>1286</v>
      </c>
      <c r="C2862" s="381" t="e">
        <f ca="1">$C$127</f>
        <v>#N/A</v>
      </c>
    </row>
    <row r="2863" spans="1:4">
      <c r="A2863" s="381" t="str">
        <f>IF(C2865=0,"","改良商品テーブル")</f>
        <v/>
      </c>
      <c r="B2863" s="381" t="s">
        <v>1347</v>
      </c>
      <c r="C2863" s="381" t="s">
        <v>1351</v>
      </c>
    </row>
    <row r="2864" spans="1:4">
      <c r="A2864" s="381" t="str">
        <f>IF(C2865=0,"","改良商品テーブル")</f>
        <v/>
      </c>
      <c r="B2864" s="381" t="s">
        <v>1348</v>
      </c>
      <c r="C2864" s="381">
        <f>改良商品入力!F157</f>
        <v>0</v>
      </c>
    </row>
    <row r="2865" spans="1:4">
      <c r="A2865" s="381" t="str">
        <f>IF(C2865=0,"","改良商品テーブル")</f>
        <v/>
      </c>
      <c r="B2865" s="381" t="s">
        <v>1349</v>
      </c>
      <c r="C2865" s="381">
        <f>改良商品入力!E157</f>
        <v>0</v>
      </c>
    </row>
    <row r="2866" spans="1:4">
      <c r="A2866" s="381" t="str">
        <f>IF(C2872=0,"","改良商品テーブル")</f>
        <v/>
      </c>
      <c r="B2866" s="381" t="s">
        <v>1284</v>
      </c>
      <c r="C2866" s="381" t="str">
        <f>申請用入力!$R$12</f>
        <v/>
      </c>
      <c r="D2866" s="381" t="s">
        <v>1186</v>
      </c>
    </row>
    <row r="2867" spans="1:4">
      <c r="A2867" s="381" t="str">
        <f>IF(C2872=0,"","改良商品テーブル")</f>
        <v/>
      </c>
      <c r="B2867" s="381" t="s">
        <v>1285</v>
      </c>
      <c r="C2867" s="381">
        <f>選択!$A$2</f>
        <v>2025</v>
      </c>
    </row>
    <row r="2868" spans="1:4">
      <c r="A2868" s="381" t="str">
        <f>IF(C2872=0,"","改良商品テーブル")</f>
        <v/>
      </c>
      <c r="B2868" s="381" t="s">
        <v>1254</v>
      </c>
      <c r="C2868" s="381" t="str">
        <f>選択!$A$1</f>
        <v>商品改良支援</v>
      </c>
    </row>
    <row r="2869" spans="1:4">
      <c r="A2869" s="381" t="str">
        <f>IF(C2872=0,"","改良商品テーブル")</f>
        <v/>
      </c>
      <c r="B2869" s="381" t="s">
        <v>1286</v>
      </c>
      <c r="C2869" s="381" t="e">
        <f ca="1">$C$127</f>
        <v>#N/A</v>
      </c>
    </row>
    <row r="2870" spans="1:4">
      <c r="A2870" s="381" t="str">
        <f>IF(C2872=0,"","改良商品テーブル")</f>
        <v/>
      </c>
      <c r="B2870" s="381" t="s">
        <v>1347</v>
      </c>
      <c r="C2870" s="381" t="s">
        <v>1351</v>
      </c>
    </row>
    <row r="2871" spans="1:4">
      <c r="A2871" s="381" t="str">
        <f>IF(C2872=0,"","改良商品テーブル")</f>
        <v/>
      </c>
      <c r="B2871" s="381" t="s">
        <v>1348</v>
      </c>
      <c r="C2871" s="381">
        <f>改良商品入力!F158</f>
        <v>0</v>
      </c>
    </row>
    <row r="2872" spans="1:4">
      <c r="A2872" s="381" t="str">
        <f>IF(C2872=0,"","改良商品テーブル")</f>
        <v/>
      </c>
      <c r="B2872" s="381" t="s">
        <v>1349</v>
      </c>
      <c r="C2872" s="381">
        <f>改良商品入力!E158</f>
        <v>0</v>
      </c>
    </row>
    <row r="2873" spans="1:4">
      <c r="A2873" s="381" t="str">
        <f>IF(C2879=0,"","改良商品テーブル")</f>
        <v/>
      </c>
      <c r="B2873" s="381" t="s">
        <v>1284</v>
      </c>
      <c r="C2873" s="381" t="str">
        <f>申請用入力!$R$12</f>
        <v/>
      </c>
      <c r="D2873" s="381" t="s">
        <v>1186</v>
      </c>
    </row>
    <row r="2874" spans="1:4">
      <c r="A2874" s="381" t="str">
        <f>IF(C2879=0,"","改良商品テーブル")</f>
        <v/>
      </c>
      <c r="B2874" s="381" t="s">
        <v>1285</v>
      </c>
      <c r="C2874" s="381">
        <f>選択!$A$2</f>
        <v>2025</v>
      </c>
    </row>
    <row r="2875" spans="1:4">
      <c r="A2875" s="381" t="str">
        <f>IF(C2879=0,"","改良商品テーブル")</f>
        <v/>
      </c>
      <c r="B2875" s="381" t="s">
        <v>1254</v>
      </c>
      <c r="C2875" s="381" t="str">
        <f>選択!$A$1</f>
        <v>商品改良支援</v>
      </c>
    </row>
    <row r="2876" spans="1:4">
      <c r="A2876" s="381" t="str">
        <f>IF(C2879=0,"","改良商品テーブル")</f>
        <v/>
      </c>
      <c r="B2876" s="381" t="s">
        <v>1286</v>
      </c>
      <c r="C2876" s="381" t="e">
        <f ca="1">$C$127</f>
        <v>#N/A</v>
      </c>
    </row>
    <row r="2877" spans="1:4">
      <c r="A2877" s="381" t="str">
        <f>IF(C2879=0,"","改良商品テーブル")</f>
        <v/>
      </c>
      <c r="B2877" s="381" t="s">
        <v>1347</v>
      </c>
      <c r="C2877" s="381" t="s">
        <v>1351</v>
      </c>
    </row>
    <row r="2878" spans="1:4">
      <c r="A2878" s="381" t="str">
        <f>IF(C2879=0,"","改良商品テーブル")</f>
        <v/>
      </c>
      <c r="B2878" s="381" t="s">
        <v>1348</v>
      </c>
      <c r="C2878" s="381">
        <f>改良商品入力!F159</f>
        <v>0</v>
      </c>
    </row>
    <row r="2879" spans="1:4">
      <c r="A2879" s="381" t="str">
        <f>IF(C2879=0,"","改良商品テーブル")</f>
        <v/>
      </c>
      <c r="B2879" s="381" t="s">
        <v>1349</v>
      </c>
      <c r="C2879" s="381">
        <f>改良商品入力!E159</f>
        <v>0</v>
      </c>
    </row>
    <row r="2880" spans="1:4">
      <c r="A2880" s="381" t="str">
        <f>IF(C2886=0,"","改良商品テーブル")</f>
        <v/>
      </c>
      <c r="B2880" s="381" t="s">
        <v>1284</v>
      </c>
      <c r="C2880" s="381" t="str">
        <f>申請用入力!$R$12</f>
        <v/>
      </c>
      <c r="D2880" s="381" t="s">
        <v>1186</v>
      </c>
    </row>
    <row r="2881" spans="1:4">
      <c r="A2881" s="381" t="str">
        <f>IF(C2886=0,"","改良商品テーブル")</f>
        <v/>
      </c>
      <c r="B2881" s="381" t="s">
        <v>1285</v>
      </c>
      <c r="C2881" s="381">
        <f>選択!$A$2</f>
        <v>2025</v>
      </c>
    </row>
    <row r="2882" spans="1:4">
      <c r="A2882" s="381" t="str">
        <f>IF(C2886=0,"","改良商品テーブル")</f>
        <v/>
      </c>
      <c r="B2882" s="381" t="s">
        <v>1254</v>
      </c>
      <c r="C2882" s="381" t="str">
        <f>選択!$A$1</f>
        <v>商品改良支援</v>
      </c>
    </row>
    <row r="2883" spans="1:4">
      <c r="A2883" s="381" t="str">
        <f>IF(C2886=0,"","改良商品テーブル")</f>
        <v/>
      </c>
      <c r="B2883" s="381" t="s">
        <v>1286</v>
      </c>
      <c r="C2883" s="381" t="e">
        <f ca="1">$C$127</f>
        <v>#N/A</v>
      </c>
    </row>
    <row r="2884" spans="1:4">
      <c r="A2884" s="381" t="str">
        <f>IF(C2886=0,"","改良商品テーブル")</f>
        <v/>
      </c>
      <c r="B2884" s="381" t="s">
        <v>1347</v>
      </c>
      <c r="C2884" s="381" t="s">
        <v>1351</v>
      </c>
    </row>
    <row r="2885" spans="1:4">
      <c r="A2885" s="381" t="str">
        <f>IF(C2886=0,"","改良商品テーブル")</f>
        <v/>
      </c>
      <c r="B2885" s="381" t="s">
        <v>1348</v>
      </c>
      <c r="C2885" s="381">
        <f>改良商品入力!F160</f>
        <v>0</v>
      </c>
    </row>
    <row r="2886" spans="1:4">
      <c r="A2886" s="381" t="str">
        <f>IF(C2886=0,"","改良商品テーブル")</f>
        <v/>
      </c>
      <c r="B2886" s="381" t="s">
        <v>1349</v>
      </c>
      <c r="C2886" s="381">
        <f>改良商品入力!E160</f>
        <v>0</v>
      </c>
    </row>
    <row r="2887" spans="1:4">
      <c r="A2887" s="381" t="str">
        <f>IF(C2893=0,"","改良商品テーブル")</f>
        <v/>
      </c>
      <c r="B2887" s="381" t="s">
        <v>1284</v>
      </c>
      <c r="C2887" s="381" t="str">
        <f>申請用入力!$R$12</f>
        <v/>
      </c>
      <c r="D2887" s="381" t="s">
        <v>1186</v>
      </c>
    </row>
    <row r="2888" spans="1:4">
      <c r="A2888" s="381" t="str">
        <f>IF(C2893=0,"","改良商品テーブル")</f>
        <v/>
      </c>
      <c r="B2888" s="381" t="s">
        <v>1285</v>
      </c>
      <c r="C2888" s="381">
        <f>選択!$A$2</f>
        <v>2025</v>
      </c>
    </row>
    <row r="2889" spans="1:4">
      <c r="A2889" s="381" t="str">
        <f>IF(C2893=0,"","改良商品テーブル")</f>
        <v/>
      </c>
      <c r="B2889" s="381" t="s">
        <v>1254</v>
      </c>
      <c r="C2889" s="381" t="str">
        <f>選択!$A$1</f>
        <v>商品改良支援</v>
      </c>
    </row>
    <row r="2890" spans="1:4">
      <c r="A2890" s="381" t="str">
        <f>IF(C2893=0,"","改良商品テーブル")</f>
        <v/>
      </c>
      <c r="B2890" s="381" t="s">
        <v>1286</v>
      </c>
      <c r="C2890" s="381" t="e">
        <f ca="1">$C$127</f>
        <v>#N/A</v>
      </c>
    </row>
    <row r="2891" spans="1:4">
      <c r="A2891" s="381" t="str">
        <f>IF(C2893=0,"","改良商品テーブル")</f>
        <v/>
      </c>
      <c r="B2891" s="381" t="s">
        <v>1347</v>
      </c>
      <c r="C2891" s="381" t="s">
        <v>1351</v>
      </c>
    </row>
    <row r="2892" spans="1:4">
      <c r="A2892" s="381" t="str">
        <f>IF(C2893=0,"","改良商品テーブル")</f>
        <v/>
      </c>
      <c r="B2892" s="381" t="s">
        <v>1348</v>
      </c>
      <c r="C2892" s="381">
        <f>改良商品入力!F161</f>
        <v>0</v>
      </c>
    </row>
    <row r="2893" spans="1:4">
      <c r="A2893" s="381" t="str">
        <f>IF(C2893=0,"","改良商品テーブル")</f>
        <v/>
      </c>
      <c r="B2893" s="381" t="s">
        <v>1349</v>
      </c>
      <c r="C2893" s="381">
        <f>改良商品入力!E161</f>
        <v>0</v>
      </c>
    </row>
    <row r="2894" spans="1:4">
      <c r="A2894" s="381" t="str">
        <f>IF(C2900=0,"","改良商品テーブル")</f>
        <v/>
      </c>
      <c r="B2894" s="381" t="s">
        <v>1284</v>
      </c>
      <c r="C2894" s="381" t="str">
        <f>申請用入力!$R$12</f>
        <v/>
      </c>
      <c r="D2894" s="381" t="s">
        <v>1186</v>
      </c>
    </row>
    <row r="2895" spans="1:4">
      <c r="A2895" s="381" t="str">
        <f>IF(C2900=0,"","改良商品テーブル")</f>
        <v/>
      </c>
      <c r="B2895" s="381" t="s">
        <v>1285</v>
      </c>
      <c r="C2895" s="381">
        <f>選択!$A$2</f>
        <v>2025</v>
      </c>
    </row>
    <row r="2896" spans="1:4">
      <c r="A2896" s="381" t="str">
        <f>IF(C2900=0,"","改良商品テーブル")</f>
        <v/>
      </c>
      <c r="B2896" s="381" t="s">
        <v>1254</v>
      </c>
      <c r="C2896" s="381" t="str">
        <f>選択!$A$1</f>
        <v>商品改良支援</v>
      </c>
    </row>
    <row r="2897" spans="1:4">
      <c r="A2897" s="381" t="str">
        <f>IF(C2900=0,"","改良商品テーブル")</f>
        <v/>
      </c>
      <c r="B2897" s="381" t="s">
        <v>1286</v>
      </c>
      <c r="C2897" s="381" t="e">
        <f ca="1">$C$127</f>
        <v>#N/A</v>
      </c>
    </row>
    <row r="2898" spans="1:4">
      <c r="A2898" s="381" t="str">
        <f>IF(C2900=0,"","改良商品テーブル")</f>
        <v/>
      </c>
      <c r="B2898" s="381" t="s">
        <v>1347</v>
      </c>
      <c r="C2898" s="381" t="s">
        <v>1351</v>
      </c>
    </row>
    <row r="2899" spans="1:4">
      <c r="A2899" s="381" t="str">
        <f>IF(C2900=0,"","改良商品テーブル")</f>
        <v/>
      </c>
      <c r="B2899" s="381" t="s">
        <v>1348</v>
      </c>
      <c r="C2899" s="381">
        <f>改良商品入力!F162</f>
        <v>0</v>
      </c>
    </row>
    <row r="2900" spans="1:4">
      <c r="A2900" s="381" t="str">
        <f>IF(C2900=0,"","改良商品テーブル")</f>
        <v/>
      </c>
      <c r="B2900" s="381" t="s">
        <v>1349</v>
      </c>
      <c r="C2900" s="381">
        <f>改良商品入力!E162</f>
        <v>0</v>
      </c>
    </row>
    <row r="2901" spans="1:4">
      <c r="A2901" s="381" t="str">
        <f>IF(C2907=0,"","改良商品テーブル")</f>
        <v/>
      </c>
      <c r="B2901" s="381" t="s">
        <v>1284</v>
      </c>
      <c r="C2901" s="381" t="str">
        <f>申請用入力!$R$12</f>
        <v/>
      </c>
      <c r="D2901" s="381" t="s">
        <v>1186</v>
      </c>
    </row>
    <row r="2902" spans="1:4">
      <c r="A2902" s="381" t="str">
        <f>IF(C2907=0,"","改良商品テーブル")</f>
        <v/>
      </c>
      <c r="B2902" s="381" t="s">
        <v>1285</v>
      </c>
      <c r="C2902" s="381">
        <f>選択!$A$2</f>
        <v>2025</v>
      </c>
    </row>
    <row r="2903" spans="1:4">
      <c r="A2903" s="381" t="str">
        <f>IF(C2907=0,"","改良商品テーブル")</f>
        <v/>
      </c>
      <c r="B2903" s="381" t="s">
        <v>1254</v>
      </c>
      <c r="C2903" s="381" t="str">
        <f>選択!$A$1</f>
        <v>商品改良支援</v>
      </c>
    </row>
    <row r="2904" spans="1:4">
      <c r="A2904" s="381" t="str">
        <f>IF(C2907=0,"","改良商品テーブル")</f>
        <v/>
      </c>
      <c r="B2904" s="381" t="s">
        <v>1286</v>
      </c>
      <c r="C2904" s="381" t="e">
        <f ca="1">$C$127</f>
        <v>#N/A</v>
      </c>
    </row>
    <row r="2905" spans="1:4">
      <c r="A2905" s="381" t="str">
        <f>IF(C2907=0,"","改良商品テーブル")</f>
        <v/>
      </c>
      <c r="B2905" s="381" t="s">
        <v>1347</v>
      </c>
      <c r="C2905" s="381" t="s">
        <v>1351</v>
      </c>
    </row>
    <row r="2906" spans="1:4">
      <c r="A2906" s="381" t="str">
        <f>IF(C2907=0,"","改良商品テーブル")</f>
        <v/>
      </c>
      <c r="B2906" s="381" t="s">
        <v>1348</v>
      </c>
      <c r="C2906" s="381">
        <f>改良商品入力!F163</f>
        <v>0</v>
      </c>
    </row>
    <row r="2907" spans="1:4">
      <c r="A2907" s="381" t="str">
        <f>IF(C2907=0,"","改良商品テーブル")</f>
        <v/>
      </c>
      <c r="B2907" s="381" t="s">
        <v>1349</v>
      </c>
      <c r="C2907" s="381">
        <f>改良商品入力!E163</f>
        <v>0</v>
      </c>
    </row>
    <row r="2908" spans="1:4">
      <c r="A2908" s="381" t="str">
        <f>IF(C2914=0,"","改良商品テーブル")</f>
        <v/>
      </c>
      <c r="B2908" s="381" t="s">
        <v>1284</v>
      </c>
      <c r="C2908" s="381" t="str">
        <f>申請用入力!$R$12</f>
        <v/>
      </c>
      <c r="D2908" s="381" t="s">
        <v>1186</v>
      </c>
    </row>
    <row r="2909" spans="1:4">
      <c r="A2909" s="381" t="str">
        <f>IF(C2914=0,"","改良商品テーブル")</f>
        <v/>
      </c>
      <c r="B2909" s="381" t="s">
        <v>1285</v>
      </c>
      <c r="C2909" s="381">
        <f>選択!$A$2</f>
        <v>2025</v>
      </c>
    </row>
    <row r="2910" spans="1:4">
      <c r="A2910" s="381" t="str">
        <f>IF(C2914=0,"","改良商品テーブル")</f>
        <v/>
      </c>
      <c r="B2910" s="381" t="s">
        <v>1254</v>
      </c>
      <c r="C2910" s="381" t="str">
        <f>選択!$A$1</f>
        <v>商品改良支援</v>
      </c>
    </row>
    <row r="2911" spans="1:4">
      <c r="A2911" s="381" t="str">
        <f>IF(C2914=0,"","改良商品テーブル")</f>
        <v/>
      </c>
      <c r="B2911" s="381" t="s">
        <v>1286</v>
      </c>
      <c r="C2911" s="381" t="e">
        <f ca="1">$C$127</f>
        <v>#N/A</v>
      </c>
    </row>
    <row r="2912" spans="1:4">
      <c r="A2912" s="381" t="str">
        <f>IF(C2914=0,"","改良商品テーブル")</f>
        <v/>
      </c>
      <c r="B2912" s="381" t="s">
        <v>1347</v>
      </c>
      <c r="C2912" s="381" t="s">
        <v>1351</v>
      </c>
    </row>
    <row r="2913" spans="1:4">
      <c r="A2913" s="381" t="str">
        <f>IF(C2914=0,"","改良商品テーブル")</f>
        <v/>
      </c>
      <c r="B2913" s="381" t="s">
        <v>1348</v>
      </c>
      <c r="C2913" s="381">
        <f>改良商品入力!F164</f>
        <v>0</v>
      </c>
    </row>
    <row r="2914" spans="1:4">
      <c r="A2914" s="381" t="str">
        <f>IF(C2914=0,"","改良商品テーブル")</f>
        <v/>
      </c>
      <c r="B2914" s="381" t="s">
        <v>1349</v>
      </c>
      <c r="C2914" s="381">
        <f>改良商品入力!E164</f>
        <v>0</v>
      </c>
    </row>
    <row r="2915" spans="1:4">
      <c r="A2915" s="381" t="str">
        <f>IF(C2921=0,"","改良商品テーブル")</f>
        <v/>
      </c>
      <c r="B2915" s="381" t="s">
        <v>1284</v>
      </c>
      <c r="C2915" s="381" t="str">
        <f>申請用入力!$R$12</f>
        <v/>
      </c>
      <c r="D2915" s="381" t="s">
        <v>1186</v>
      </c>
    </row>
    <row r="2916" spans="1:4">
      <c r="A2916" s="381" t="str">
        <f>IF(C2921=0,"","改良商品テーブル")</f>
        <v/>
      </c>
      <c r="B2916" s="381" t="s">
        <v>1285</v>
      </c>
      <c r="C2916" s="381">
        <f>選択!$A$2</f>
        <v>2025</v>
      </c>
    </row>
    <row r="2917" spans="1:4">
      <c r="A2917" s="381" t="str">
        <f>IF(C2921=0,"","改良商品テーブル")</f>
        <v/>
      </c>
      <c r="B2917" s="381" t="s">
        <v>1254</v>
      </c>
      <c r="C2917" s="381" t="str">
        <f>選択!$A$1</f>
        <v>商品改良支援</v>
      </c>
    </row>
    <row r="2918" spans="1:4">
      <c r="A2918" s="381" t="str">
        <f>IF(C2921=0,"","改良商品テーブル")</f>
        <v/>
      </c>
      <c r="B2918" s="381" t="s">
        <v>1286</v>
      </c>
      <c r="C2918" s="381" t="e">
        <f ca="1">$C$127</f>
        <v>#N/A</v>
      </c>
    </row>
    <row r="2919" spans="1:4">
      <c r="A2919" s="381" t="str">
        <f>IF(C2921=0,"","改良商品テーブル")</f>
        <v/>
      </c>
      <c r="B2919" s="381" t="s">
        <v>1347</v>
      </c>
      <c r="C2919" s="381" t="s">
        <v>1351</v>
      </c>
    </row>
    <row r="2920" spans="1:4">
      <c r="A2920" s="381" t="str">
        <f>IF(C2921=0,"","改良商品テーブル")</f>
        <v/>
      </c>
      <c r="B2920" s="381" t="s">
        <v>1348</v>
      </c>
      <c r="C2920" s="381">
        <f>改良商品入力!F165</f>
        <v>0</v>
      </c>
    </row>
    <row r="2921" spans="1:4">
      <c r="A2921" s="381" t="str">
        <f>IF(C2921=0,"","改良商品テーブル")</f>
        <v/>
      </c>
      <c r="B2921" s="381" t="s">
        <v>1349</v>
      </c>
      <c r="C2921" s="381">
        <f>改良商品入力!E165</f>
        <v>0</v>
      </c>
    </row>
    <row r="2922" spans="1:4">
      <c r="A2922" s="381" t="str">
        <f>IF(C2928=0,"","改良商品テーブル")</f>
        <v/>
      </c>
      <c r="B2922" s="381" t="s">
        <v>1284</v>
      </c>
      <c r="C2922" s="381" t="str">
        <f>申請用入力!$R$12</f>
        <v/>
      </c>
      <c r="D2922" s="381" t="s">
        <v>1186</v>
      </c>
    </row>
    <row r="2923" spans="1:4">
      <c r="A2923" s="381" t="str">
        <f>IF(C2928=0,"","改良商品テーブル")</f>
        <v/>
      </c>
      <c r="B2923" s="381" t="s">
        <v>1285</v>
      </c>
      <c r="C2923" s="381">
        <f>選択!$A$2</f>
        <v>2025</v>
      </c>
    </row>
    <row r="2924" spans="1:4">
      <c r="A2924" s="381" t="str">
        <f>IF(C2928=0,"","改良商品テーブル")</f>
        <v/>
      </c>
      <c r="B2924" s="381" t="s">
        <v>1254</v>
      </c>
      <c r="C2924" s="381" t="str">
        <f>選択!$A$1</f>
        <v>商品改良支援</v>
      </c>
    </row>
    <row r="2925" spans="1:4">
      <c r="A2925" s="381" t="str">
        <f>IF(C2928=0,"","改良商品テーブル")</f>
        <v/>
      </c>
      <c r="B2925" s="381" t="s">
        <v>1286</v>
      </c>
      <c r="C2925" s="381" t="e">
        <f ca="1">$C$127</f>
        <v>#N/A</v>
      </c>
    </row>
    <row r="2926" spans="1:4">
      <c r="A2926" s="381" t="str">
        <f>IF(C2928=0,"","改良商品テーブル")</f>
        <v/>
      </c>
      <c r="B2926" s="381" t="s">
        <v>1347</v>
      </c>
      <c r="C2926" s="381" t="s">
        <v>1351</v>
      </c>
    </row>
    <row r="2927" spans="1:4">
      <c r="A2927" s="381" t="str">
        <f>IF(C2928=0,"","改良商品テーブル")</f>
        <v/>
      </c>
      <c r="B2927" s="381" t="s">
        <v>1348</v>
      </c>
      <c r="C2927" s="381">
        <f>改良商品入力!F166</f>
        <v>0</v>
      </c>
    </row>
    <row r="2928" spans="1:4">
      <c r="A2928" s="381" t="str">
        <f>IF(C2928=0,"","改良商品テーブル")</f>
        <v/>
      </c>
      <c r="B2928" s="381" t="s">
        <v>1349</v>
      </c>
      <c r="C2928" s="381">
        <f>改良商品入力!E166</f>
        <v>0</v>
      </c>
    </row>
    <row r="2929" spans="1:4">
      <c r="A2929" s="381" t="str">
        <f>IF(C2935=0,"","改良商品テーブル")</f>
        <v/>
      </c>
      <c r="B2929" s="381" t="s">
        <v>1284</v>
      </c>
      <c r="C2929" s="381" t="str">
        <f>申請用入力!$R$12</f>
        <v/>
      </c>
      <c r="D2929" s="381" t="s">
        <v>1186</v>
      </c>
    </row>
    <row r="2930" spans="1:4">
      <c r="A2930" s="381" t="str">
        <f>IF(C2935=0,"","改良商品テーブル")</f>
        <v/>
      </c>
      <c r="B2930" s="381" t="s">
        <v>1285</v>
      </c>
      <c r="C2930" s="381">
        <f>選択!$A$2</f>
        <v>2025</v>
      </c>
    </row>
    <row r="2931" spans="1:4">
      <c r="A2931" s="381" t="str">
        <f>IF(C2935=0,"","改良商品テーブル")</f>
        <v/>
      </c>
      <c r="B2931" s="381" t="s">
        <v>1254</v>
      </c>
      <c r="C2931" s="381" t="str">
        <f>選択!$A$1</f>
        <v>商品改良支援</v>
      </c>
    </row>
    <row r="2932" spans="1:4">
      <c r="A2932" s="381" t="str">
        <f>IF(C2935=0,"","改良商品テーブル")</f>
        <v/>
      </c>
      <c r="B2932" s="381" t="s">
        <v>1286</v>
      </c>
      <c r="C2932" s="381" t="e">
        <f ca="1">$C$127</f>
        <v>#N/A</v>
      </c>
    </row>
    <row r="2933" spans="1:4">
      <c r="A2933" s="381" t="str">
        <f>IF(C2935=0,"","改良商品テーブル")</f>
        <v/>
      </c>
      <c r="B2933" s="381" t="s">
        <v>1347</v>
      </c>
      <c r="C2933" s="381" t="s">
        <v>1351</v>
      </c>
    </row>
    <row r="2934" spans="1:4">
      <c r="A2934" s="381" t="str">
        <f>IF(C2935=0,"","改良商品テーブル")</f>
        <v/>
      </c>
      <c r="B2934" s="381" t="s">
        <v>1348</v>
      </c>
      <c r="C2934" s="381">
        <f>改良商品入力!F167</f>
        <v>0</v>
      </c>
    </row>
    <row r="2935" spans="1:4">
      <c r="A2935" s="381" t="str">
        <f>IF(C2935=0,"","改良商品テーブル")</f>
        <v/>
      </c>
      <c r="B2935" s="381" t="s">
        <v>1349</v>
      </c>
      <c r="C2935" s="381">
        <f>改良商品入力!E167</f>
        <v>0</v>
      </c>
    </row>
    <row r="2936" spans="1:4">
      <c r="A2936" s="381" t="str">
        <f>IF(C2942=0,"","改良商品テーブル")</f>
        <v/>
      </c>
      <c r="B2936" s="381" t="s">
        <v>1284</v>
      </c>
      <c r="C2936" s="381" t="str">
        <f>申請用入力!$R$12</f>
        <v/>
      </c>
      <c r="D2936" s="381" t="s">
        <v>1186</v>
      </c>
    </row>
    <row r="2937" spans="1:4">
      <c r="A2937" s="381" t="str">
        <f>IF(C2942=0,"","改良商品テーブル")</f>
        <v/>
      </c>
      <c r="B2937" s="381" t="s">
        <v>1285</v>
      </c>
      <c r="C2937" s="381">
        <f>選択!$A$2</f>
        <v>2025</v>
      </c>
    </row>
    <row r="2938" spans="1:4">
      <c r="A2938" s="381" t="str">
        <f>IF(C2942=0,"","改良商品テーブル")</f>
        <v/>
      </c>
      <c r="B2938" s="381" t="s">
        <v>1254</v>
      </c>
      <c r="C2938" s="381" t="str">
        <f>選択!$A$1</f>
        <v>商品改良支援</v>
      </c>
    </row>
    <row r="2939" spans="1:4">
      <c r="A2939" s="381" t="str">
        <f>IF(C2942=0,"","改良商品テーブル")</f>
        <v/>
      </c>
      <c r="B2939" s="381" t="s">
        <v>1286</v>
      </c>
      <c r="C2939" s="381" t="e">
        <f ca="1">$C$127</f>
        <v>#N/A</v>
      </c>
    </row>
    <row r="2940" spans="1:4">
      <c r="A2940" s="381" t="str">
        <f>IF(C2942=0,"","改良商品テーブル")</f>
        <v/>
      </c>
      <c r="B2940" s="381" t="s">
        <v>1347</v>
      </c>
      <c r="C2940" s="381" t="s">
        <v>1351</v>
      </c>
    </row>
    <row r="2941" spans="1:4">
      <c r="A2941" s="381" t="str">
        <f>IF(C2942=0,"","改良商品テーブル")</f>
        <v/>
      </c>
      <c r="B2941" s="381" t="s">
        <v>1348</v>
      </c>
      <c r="C2941" s="381">
        <f>改良商品入力!F168</f>
        <v>0</v>
      </c>
    </row>
    <row r="2942" spans="1:4">
      <c r="A2942" s="381" t="str">
        <f>IF(C2942=0,"","改良商品テーブル")</f>
        <v/>
      </c>
      <c r="B2942" s="381" t="s">
        <v>1349</v>
      </c>
      <c r="C2942" s="381">
        <f>改良商品入力!E168</f>
        <v>0</v>
      </c>
    </row>
    <row r="2943" spans="1:4">
      <c r="A2943" s="381" t="str">
        <f>IF(C2949=0,"","改良商品テーブル")</f>
        <v/>
      </c>
      <c r="B2943" s="381" t="s">
        <v>1284</v>
      </c>
      <c r="C2943" s="381" t="str">
        <f>申請用入力!$R$12</f>
        <v/>
      </c>
      <c r="D2943" s="381" t="s">
        <v>1186</v>
      </c>
    </row>
    <row r="2944" spans="1:4">
      <c r="A2944" s="381" t="str">
        <f>IF(C2949=0,"","改良商品テーブル")</f>
        <v/>
      </c>
      <c r="B2944" s="381" t="s">
        <v>1285</v>
      </c>
      <c r="C2944" s="381">
        <f>選択!$A$2</f>
        <v>2025</v>
      </c>
    </row>
    <row r="2945" spans="1:4">
      <c r="A2945" s="381" t="str">
        <f>IF(C2949=0,"","改良商品テーブル")</f>
        <v/>
      </c>
      <c r="B2945" s="381" t="s">
        <v>1254</v>
      </c>
      <c r="C2945" s="381" t="str">
        <f>選択!$A$1</f>
        <v>商品改良支援</v>
      </c>
    </row>
    <row r="2946" spans="1:4">
      <c r="A2946" s="381" t="str">
        <f>IF(C2949=0,"","改良商品テーブル")</f>
        <v/>
      </c>
      <c r="B2946" s="381" t="s">
        <v>1286</v>
      </c>
      <c r="C2946" s="381" t="e">
        <f ca="1">$C$127</f>
        <v>#N/A</v>
      </c>
    </row>
    <row r="2947" spans="1:4">
      <c r="A2947" s="381" t="str">
        <f>IF(C2949=0,"","改良商品テーブル")</f>
        <v/>
      </c>
      <c r="B2947" s="381" t="s">
        <v>1347</v>
      </c>
      <c r="C2947" s="381" t="s">
        <v>1351</v>
      </c>
    </row>
    <row r="2948" spans="1:4">
      <c r="A2948" s="381" t="str">
        <f>IF(C2949=0,"","改良商品テーブル")</f>
        <v/>
      </c>
      <c r="B2948" s="381" t="s">
        <v>1348</v>
      </c>
      <c r="C2948" s="381">
        <f>改良商品入力!F169</f>
        <v>0</v>
      </c>
    </row>
    <row r="2949" spans="1:4">
      <c r="A2949" s="381" t="str">
        <f>IF(C2949=0,"","改良商品テーブル")</f>
        <v/>
      </c>
      <c r="B2949" s="381" t="s">
        <v>1349</v>
      </c>
      <c r="C2949" s="381">
        <f>改良商品入力!E169</f>
        <v>0</v>
      </c>
    </row>
    <row r="2950" spans="1:4">
      <c r="A2950" s="381" t="str">
        <f>IF(C2956=0,"","改良商品テーブル")</f>
        <v/>
      </c>
      <c r="B2950" s="381" t="s">
        <v>1284</v>
      </c>
      <c r="C2950" s="381" t="str">
        <f>申請用入力!$R$12</f>
        <v/>
      </c>
      <c r="D2950" s="381" t="s">
        <v>1186</v>
      </c>
    </row>
    <row r="2951" spans="1:4">
      <c r="A2951" s="381" t="str">
        <f>IF(C2956=0,"","改良商品テーブル")</f>
        <v/>
      </c>
      <c r="B2951" s="381" t="s">
        <v>1285</v>
      </c>
      <c r="C2951" s="381">
        <f>選択!$A$2</f>
        <v>2025</v>
      </c>
    </row>
    <row r="2952" spans="1:4">
      <c r="A2952" s="381" t="str">
        <f>IF(C2956=0,"","改良商品テーブル")</f>
        <v/>
      </c>
      <c r="B2952" s="381" t="s">
        <v>1254</v>
      </c>
      <c r="C2952" s="381" t="str">
        <f>選択!$A$1</f>
        <v>商品改良支援</v>
      </c>
    </row>
    <row r="2953" spans="1:4">
      <c r="A2953" s="381" t="str">
        <f>IF(C2956=0,"","改良商品テーブル")</f>
        <v/>
      </c>
      <c r="B2953" s="381" t="s">
        <v>1286</v>
      </c>
      <c r="C2953" s="381" t="e">
        <f ca="1">$C$127</f>
        <v>#N/A</v>
      </c>
    </row>
    <row r="2954" spans="1:4">
      <c r="A2954" s="381" t="str">
        <f>IF(C2956=0,"","改良商品テーブル")</f>
        <v/>
      </c>
      <c r="B2954" s="381" t="s">
        <v>1347</v>
      </c>
      <c r="C2954" s="381" t="s">
        <v>1351</v>
      </c>
    </row>
    <row r="2955" spans="1:4">
      <c r="A2955" s="381" t="str">
        <f>IF(C2956=0,"","改良商品テーブル")</f>
        <v/>
      </c>
      <c r="B2955" s="381" t="s">
        <v>1348</v>
      </c>
      <c r="C2955" s="381">
        <f>改良商品入力!F170</f>
        <v>0</v>
      </c>
    </row>
    <row r="2956" spans="1:4">
      <c r="A2956" s="381" t="str">
        <f>IF(C2956=0,"","改良商品テーブル")</f>
        <v/>
      </c>
      <c r="B2956" s="381" t="s">
        <v>1349</v>
      </c>
      <c r="C2956" s="381">
        <f>改良商品入力!E170</f>
        <v>0</v>
      </c>
    </row>
    <row r="2957" spans="1:4">
      <c r="A2957" s="381" t="str">
        <f>IF(C2963=0,"","改良商品テーブル")</f>
        <v/>
      </c>
      <c r="B2957" s="381" t="s">
        <v>1284</v>
      </c>
      <c r="C2957" s="381" t="str">
        <f>申請用入力!$R$12</f>
        <v/>
      </c>
      <c r="D2957" s="381" t="s">
        <v>1186</v>
      </c>
    </row>
    <row r="2958" spans="1:4">
      <c r="A2958" s="381" t="str">
        <f>IF(C2963=0,"","改良商品テーブル")</f>
        <v/>
      </c>
      <c r="B2958" s="381" t="s">
        <v>1285</v>
      </c>
      <c r="C2958" s="381">
        <f>選択!$A$2</f>
        <v>2025</v>
      </c>
    </row>
    <row r="2959" spans="1:4">
      <c r="A2959" s="381" t="str">
        <f>IF(C2963=0,"","改良商品テーブル")</f>
        <v/>
      </c>
      <c r="B2959" s="381" t="s">
        <v>1254</v>
      </c>
      <c r="C2959" s="381" t="str">
        <f>選択!$A$1</f>
        <v>商品改良支援</v>
      </c>
    </row>
    <row r="2960" spans="1:4">
      <c r="A2960" s="381" t="str">
        <f>IF(C2963=0,"","改良商品テーブル")</f>
        <v/>
      </c>
      <c r="B2960" s="381" t="s">
        <v>1286</v>
      </c>
      <c r="C2960" s="381" t="e">
        <f ca="1">$C$127</f>
        <v>#N/A</v>
      </c>
    </row>
    <row r="2961" spans="1:4">
      <c r="A2961" s="381" t="str">
        <f>IF(C2963=0,"","改良商品テーブル")</f>
        <v/>
      </c>
      <c r="B2961" s="381" t="s">
        <v>1347</v>
      </c>
      <c r="C2961" s="381" t="s">
        <v>1351</v>
      </c>
    </row>
    <row r="2962" spans="1:4">
      <c r="A2962" s="381" t="str">
        <f>IF(C2963=0,"","改良商品テーブル")</f>
        <v/>
      </c>
      <c r="B2962" s="381" t="s">
        <v>1348</v>
      </c>
      <c r="C2962" s="381">
        <f>改良商品入力!F171</f>
        <v>0</v>
      </c>
    </row>
    <row r="2963" spans="1:4">
      <c r="A2963" s="381" t="str">
        <f>IF(C2963=0,"","改良商品テーブル")</f>
        <v/>
      </c>
      <c r="B2963" s="381" t="s">
        <v>1349</v>
      </c>
      <c r="C2963" s="381">
        <f>改良商品入力!E171</f>
        <v>0</v>
      </c>
    </row>
    <row r="2964" spans="1:4">
      <c r="A2964" s="381" t="str">
        <f>IF(C2970=0,"","改良商品テーブル")</f>
        <v/>
      </c>
      <c r="B2964" s="381" t="s">
        <v>1284</v>
      </c>
      <c r="C2964" s="381" t="str">
        <f>申請用入力!$R$12</f>
        <v/>
      </c>
      <c r="D2964" s="381" t="s">
        <v>1186</v>
      </c>
    </row>
    <row r="2965" spans="1:4">
      <c r="A2965" s="381" t="str">
        <f>IF(C2970=0,"","改良商品テーブル")</f>
        <v/>
      </c>
      <c r="B2965" s="381" t="s">
        <v>1285</v>
      </c>
      <c r="C2965" s="381">
        <f>選択!$A$2</f>
        <v>2025</v>
      </c>
    </row>
    <row r="2966" spans="1:4">
      <c r="A2966" s="381" t="str">
        <f>IF(C2970=0,"","改良商品テーブル")</f>
        <v/>
      </c>
      <c r="B2966" s="381" t="s">
        <v>1254</v>
      </c>
      <c r="C2966" s="381" t="str">
        <f>選択!$A$1</f>
        <v>商品改良支援</v>
      </c>
    </row>
    <row r="2967" spans="1:4">
      <c r="A2967" s="381" t="str">
        <f>IF(C2970=0,"","改良商品テーブル")</f>
        <v/>
      </c>
      <c r="B2967" s="381" t="s">
        <v>1286</v>
      </c>
      <c r="C2967" s="381" t="e">
        <f ca="1">$C$127</f>
        <v>#N/A</v>
      </c>
    </row>
    <row r="2968" spans="1:4">
      <c r="A2968" s="381" t="str">
        <f>IF(C2970=0,"","改良商品テーブル")</f>
        <v/>
      </c>
      <c r="B2968" s="381" t="s">
        <v>1347</v>
      </c>
      <c r="C2968" s="381" t="s">
        <v>1351</v>
      </c>
    </row>
    <row r="2969" spans="1:4">
      <c r="A2969" s="381" t="str">
        <f>IF(C2970=0,"","改良商品テーブル")</f>
        <v/>
      </c>
      <c r="B2969" s="381" t="s">
        <v>1348</v>
      </c>
      <c r="C2969" s="381">
        <f>改良商品入力!F172</f>
        <v>0</v>
      </c>
    </row>
    <row r="2970" spans="1:4">
      <c r="A2970" s="381" t="str">
        <f>IF(C2970=0,"","改良商品テーブル")</f>
        <v/>
      </c>
      <c r="B2970" s="381" t="s">
        <v>1349</v>
      </c>
      <c r="C2970" s="381">
        <f>改良商品入力!E172</f>
        <v>0</v>
      </c>
    </row>
    <row r="2971" spans="1:4">
      <c r="A2971" s="381" t="str">
        <f>IF(C2977=0,"","改良商品テーブル")</f>
        <v/>
      </c>
      <c r="B2971" s="381" t="s">
        <v>1284</v>
      </c>
      <c r="C2971" s="381" t="str">
        <f>申請用入力!$R$12</f>
        <v/>
      </c>
      <c r="D2971" s="381" t="s">
        <v>1186</v>
      </c>
    </row>
    <row r="2972" spans="1:4">
      <c r="A2972" s="381" t="str">
        <f>IF(C2977=0,"","改良商品テーブル")</f>
        <v/>
      </c>
      <c r="B2972" s="381" t="s">
        <v>1285</v>
      </c>
      <c r="C2972" s="381">
        <f>選択!$A$2</f>
        <v>2025</v>
      </c>
    </row>
    <row r="2973" spans="1:4">
      <c r="A2973" s="381" t="str">
        <f>IF(C2977=0,"","改良商品テーブル")</f>
        <v/>
      </c>
      <c r="B2973" s="381" t="s">
        <v>1254</v>
      </c>
      <c r="C2973" s="381" t="str">
        <f>選択!$A$1</f>
        <v>商品改良支援</v>
      </c>
    </row>
    <row r="2974" spans="1:4">
      <c r="A2974" s="381" t="str">
        <f>IF(C2977=0,"","改良商品テーブル")</f>
        <v/>
      </c>
      <c r="B2974" s="381" t="s">
        <v>1286</v>
      </c>
      <c r="C2974" s="381" t="e">
        <f ca="1">$C$127</f>
        <v>#N/A</v>
      </c>
    </row>
    <row r="2975" spans="1:4">
      <c r="A2975" s="381" t="str">
        <f>IF(C2977=0,"","改良商品テーブル")</f>
        <v/>
      </c>
      <c r="B2975" s="381" t="s">
        <v>1347</v>
      </c>
      <c r="C2975" s="381" t="s">
        <v>1351</v>
      </c>
    </row>
    <row r="2976" spans="1:4">
      <c r="A2976" s="381" t="str">
        <f>IF(C2977=0,"","改良商品テーブル")</f>
        <v/>
      </c>
      <c r="B2976" s="381" t="s">
        <v>1348</v>
      </c>
      <c r="C2976" s="381">
        <f>改良商品入力!F173</f>
        <v>0</v>
      </c>
    </row>
    <row r="2977" spans="1:4">
      <c r="A2977" s="381" t="str">
        <f>IF(C2977=0,"","改良商品テーブル")</f>
        <v/>
      </c>
      <c r="B2977" s="381" t="s">
        <v>1349</v>
      </c>
      <c r="C2977" s="381">
        <f>改良商品入力!E173</f>
        <v>0</v>
      </c>
    </row>
    <row r="2978" spans="1:4">
      <c r="A2978" s="381" t="str">
        <f>IF(C2984=0,"","改良商品テーブル")</f>
        <v/>
      </c>
      <c r="B2978" s="381" t="s">
        <v>1284</v>
      </c>
      <c r="C2978" s="381" t="str">
        <f>申請用入力!$R$12</f>
        <v/>
      </c>
      <c r="D2978" s="381" t="s">
        <v>1186</v>
      </c>
    </row>
    <row r="2979" spans="1:4">
      <c r="A2979" s="381" t="str">
        <f>IF(C2984=0,"","改良商品テーブル")</f>
        <v/>
      </c>
      <c r="B2979" s="381" t="s">
        <v>1285</v>
      </c>
      <c r="C2979" s="381">
        <f>選択!$A$2</f>
        <v>2025</v>
      </c>
    </row>
    <row r="2980" spans="1:4">
      <c r="A2980" s="381" t="str">
        <f>IF(C2984=0,"","改良商品テーブル")</f>
        <v/>
      </c>
      <c r="B2980" s="381" t="s">
        <v>1254</v>
      </c>
      <c r="C2980" s="381" t="str">
        <f>選択!$A$1</f>
        <v>商品改良支援</v>
      </c>
    </row>
    <row r="2981" spans="1:4">
      <c r="A2981" s="381" t="str">
        <f>IF(C2984=0,"","改良商品テーブル")</f>
        <v/>
      </c>
      <c r="B2981" s="381" t="s">
        <v>1286</v>
      </c>
      <c r="C2981" s="381" t="e">
        <f ca="1">$C$127</f>
        <v>#N/A</v>
      </c>
    </row>
    <row r="2982" spans="1:4">
      <c r="A2982" s="381" t="str">
        <f>IF(C2984=0,"","改良商品テーブル")</f>
        <v/>
      </c>
      <c r="B2982" s="381" t="s">
        <v>1347</v>
      </c>
      <c r="C2982" s="381" t="s">
        <v>1351</v>
      </c>
    </row>
    <row r="2983" spans="1:4">
      <c r="A2983" s="381" t="str">
        <f>IF(C2984=0,"","改良商品テーブル")</f>
        <v/>
      </c>
      <c r="B2983" s="381" t="s">
        <v>1348</v>
      </c>
      <c r="C2983" s="381">
        <f>改良商品入力!F174</f>
        <v>0</v>
      </c>
    </row>
    <row r="2984" spans="1:4">
      <c r="A2984" s="381" t="str">
        <f>IF(C2984=0,"","改良商品テーブル")</f>
        <v/>
      </c>
      <c r="B2984" s="381" t="s">
        <v>1349</v>
      </c>
      <c r="C2984" s="381">
        <f>改良商品入力!E174</f>
        <v>0</v>
      </c>
    </row>
    <row r="2985" spans="1:4">
      <c r="A2985" s="381" t="str">
        <f>IF(C2991=0,"","改良商品テーブル")</f>
        <v/>
      </c>
      <c r="B2985" s="381" t="s">
        <v>1284</v>
      </c>
      <c r="C2985" s="381" t="str">
        <f>申請用入力!$R$12</f>
        <v/>
      </c>
      <c r="D2985" s="381" t="s">
        <v>1186</v>
      </c>
    </row>
    <row r="2986" spans="1:4">
      <c r="A2986" s="381" t="str">
        <f>IF(C2991=0,"","改良商品テーブル")</f>
        <v/>
      </c>
      <c r="B2986" s="381" t="s">
        <v>1285</v>
      </c>
      <c r="C2986" s="381">
        <f>選択!$A$2</f>
        <v>2025</v>
      </c>
    </row>
    <row r="2987" spans="1:4">
      <c r="A2987" s="381" t="str">
        <f>IF(C2991=0,"","改良商品テーブル")</f>
        <v/>
      </c>
      <c r="B2987" s="381" t="s">
        <v>1254</v>
      </c>
      <c r="C2987" s="381" t="str">
        <f>選択!$A$1</f>
        <v>商品改良支援</v>
      </c>
    </row>
    <row r="2988" spans="1:4">
      <c r="A2988" s="381" t="str">
        <f>IF(C2991=0,"","改良商品テーブル")</f>
        <v/>
      </c>
      <c r="B2988" s="381" t="s">
        <v>1286</v>
      </c>
      <c r="C2988" s="381" t="e">
        <f ca="1">$C$127</f>
        <v>#N/A</v>
      </c>
    </row>
    <row r="2989" spans="1:4">
      <c r="A2989" s="381" t="str">
        <f>IF(C2991=0,"","改良商品テーブル")</f>
        <v/>
      </c>
      <c r="B2989" s="381" t="s">
        <v>1347</v>
      </c>
      <c r="C2989" s="381" t="s">
        <v>1351</v>
      </c>
    </row>
    <row r="2990" spans="1:4">
      <c r="A2990" s="381" t="str">
        <f>IF(C2991=0,"","改良商品テーブル")</f>
        <v/>
      </c>
      <c r="B2990" s="381" t="s">
        <v>1348</v>
      </c>
      <c r="C2990" s="381">
        <f>改良商品入力!F175</f>
        <v>0</v>
      </c>
    </row>
    <row r="2991" spans="1:4">
      <c r="A2991" s="381" t="str">
        <f>IF(C2991=0,"","改良商品テーブル")</f>
        <v/>
      </c>
      <c r="B2991" s="381" t="s">
        <v>1349</v>
      </c>
      <c r="C2991" s="381">
        <f>改良商品入力!E175</f>
        <v>0</v>
      </c>
    </row>
    <row r="2992" spans="1:4">
      <c r="A2992" s="381" t="str">
        <f>IF(C2998=0,"","改良商品テーブル")</f>
        <v/>
      </c>
      <c r="B2992" s="381" t="s">
        <v>1284</v>
      </c>
      <c r="C2992" s="381" t="str">
        <f>申請用入力!$R$12</f>
        <v/>
      </c>
      <c r="D2992" s="381" t="s">
        <v>1186</v>
      </c>
    </row>
    <row r="2993" spans="1:4">
      <c r="A2993" s="381" t="str">
        <f>IF(C2998=0,"","改良商品テーブル")</f>
        <v/>
      </c>
      <c r="B2993" s="381" t="s">
        <v>1285</v>
      </c>
      <c r="C2993" s="381">
        <f>選択!$A$2</f>
        <v>2025</v>
      </c>
    </row>
    <row r="2994" spans="1:4">
      <c r="A2994" s="381" t="str">
        <f>IF(C2998=0,"","改良商品テーブル")</f>
        <v/>
      </c>
      <c r="B2994" s="381" t="s">
        <v>1254</v>
      </c>
      <c r="C2994" s="381" t="str">
        <f>選択!$A$1</f>
        <v>商品改良支援</v>
      </c>
    </row>
    <row r="2995" spans="1:4">
      <c r="A2995" s="381" t="str">
        <f>IF(C2998=0,"","改良商品テーブル")</f>
        <v/>
      </c>
      <c r="B2995" s="381" t="s">
        <v>1286</v>
      </c>
      <c r="C2995" s="381" t="e">
        <f ca="1">$C$127</f>
        <v>#N/A</v>
      </c>
    </row>
    <row r="2996" spans="1:4">
      <c r="A2996" s="381" t="str">
        <f>IF(C2998=0,"","改良商品テーブル")</f>
        <v/>
      </c>
      <c r="B2996" s="381" t="s">
        <v>1347</v>
      </c>
      <c r="C2996" s="381" t="s">
        <v>1351</v>
      </c>
    </row>
    <row r="2997" spans="1:4">
      <c r="A2997" s="381" t="str">
        <f>IF(C2998=0,"","改良商品テーブル")</f>
        <v/>
      </c>
      <c r="B2997" s="381" t="s">
        <v>1348</v>
      </c>
      <c r="C2997" s="381">
        <f>改良商品入力!F176</f>
        <v>0</v>
      </c>
    </row>
    <row r="2998" spans="1:4">
      <c r="A2998" s="381" t="str">
        <f>IF(C2998=0,"","改良商品テーブル")</f>
        <v/>
      </c>
      <c r="B2998" s="381" t="s">
        <v>1349</v>
      </c>
      <c r="C2998" s="381">
        <f>改良商品入力!E176</f>
        <v>0</v>
      </c>
    </row>
    <row r="2999" spans="1:4">
      <c r="A2999" s="381" t="str">
        <f>IF(C3005=0,"","改良商品テーブル")</f>
        <v/>
      </c>
      <c r="B2999" s="381" t="s">
        <v>1284</v>
      </c>
      <c r="C2999" s="381" t="str">
        <f>申請用入力!$R$12</f>
        <v/>
      </c>
      <c r="D2999" s="381" t="s">
        <v>1186</v>
      </c>
    </row>
    <row r="3000" spans="1:4">
      <c r="A3000" s="381" t="str">
        <f>IF(C3005=0,"","改良商品テーブル")</f>
        <v/>
      </c>
      <c r="B3000" s="381" t="s">
        <v>1285</v>
      </c>
      <c r="C3000" s="381">
        <f>選択!$A$2</f>
        <v>2025</v>
      </c>
    </row>
    <row r="3001" spans="1:4">
      <c r="A3001" s="381" t="str">
        <f>IF(C3005=0,"","改良商品テーブル")</f>
        <v/>
      </c>
      <c r="B3001" s="381" t="s">
        <v>1254</v>
      </c>
      <c r="C3001" s="381" t="str">
        <f>選択!$A$1</f>
        <v>商品改良支援</v>
      </c>
    </row>
    <row r="3002" spans="1:4">
      <c r="A3002" s="381" t="str">
        <f>IF(C3005=0,"","改良商品テーブル")</f>
        <v/>
      </c>
      <c r="B3002" s="381" t="s">
        <v>1286</v>
      </c>
      <c r="C3002" s="381" t="e">
        <f ca="1">$C$127</f>
        <v>#N/A</v>
      </c>
    </row>
    <row r="3003" spans="1:4">
      <c r="A3003" s="381" t="str">
        <f>IF(C3005=0,"","改良商品テーブル")</f>
        <v/>
      </c>
      <c r="B3003" s="381" t="s">
        <v>1347</v>
      </c>
      <c r="C3003" s="381" t="s">
        <v>1351</v>
      </c>
    </row>
    <row r="3004" spans="1:4">
      <c r="A3004" s="381" t="str">
        <f>IF(C3005=0,"","改良商品テーブル")</f>
        <v/>
      </c>
      <c r="B3004" s="381" t="s">
        <v>1348</v>
      </c>
      <c r="C3004" s="381">
        <f>改良商品入力!F177</f>
        <v>0</v>
      </c>
    </row>
    <row r="3005" spans="1:4">
      <c r="A3005" s="381" t="str">
        <f>IF(C3005=0,"","改良商品テーブル")</f>
        <v/>
      </c>
      <c r="B3005" s="381" t="s">
        <v>1349</v>
      </c>
      <c r="C3005" s="381">
        <f>改良商品入力!E177</f>
        <v>0</v>
      </c>
    </row>
    <row r="3006" spans="1:4">
      <c r="A3006" s="381" t="str">
        <f>IF(C3012=0,"","改良商品テーブル")</f>
        <v/>
      </c>
      <c r="B3006" s="381" t="s">
        <v>1284</v>
      </c>
      <c r="C3006" s="381" t="str">
        <f>申請用入力!$R$12</f>
        <v/>
      </c>
      <c r="D3006" s="381" t="s">
        <v>1186</v>
      </c>
    </row>
    <row r="3007" spans="1:4">
      <c r="A3007" s="381" t="str">
        <f>IF(C3012=0,"","改良商品テーブル")</f>
        <v/>
      </c>
      <c r="B3007" s="381" t="s">
        <v>1285</v>
      </c>
      <c r="C3007" s="381">
        <f>選択!$A$2</f>
        <v>2025</v>
      </c>
    </row>
    <row r="3008" spans="1:4">
      <c r="A3008" s="381" t="str">
        <f>IF(C3012=0,"","改良商品テーブル")</f>
        <v/>
      </c>
      <c r="B3008" s="381" t="s">
        <v>1254</v>
      </c>
      <c r="C3008" s="381" t="str">
        <f>選択!$A$1</f>
        <v>商品改良支援</v>
      </c>
    </row>
    <row r="3009" spans="1:4">
      <c r="A3009" s="381" t="str">
        <f>IF(C3012=0,"","改良商品テーブル")</f>
        <v/>
      </c>
      <c r="B3009" s="381" t="s">
        <v>1286</v>
      </c>
      <c r="C3009" s="381" t="e">
        <f ca="1">$C$127</f>
        <v>#N/A</v>
      </c>
    </row>
    <row r="3010" spans="1:4">
      <c r="A3010" s="381" t="str">
        <f>IF(C3012=0,"","改良商品テーブル")</f>
        <v/>
      </c>
      <c r="B3010" s="381" t="s">
        <v>1347</v>
      </c>
      <c r="C3010" s="381" t="s">
        <v>1351</v>
      </c>
    </row>
    <row r="3011" spans="1:4">
      <c r="A3011" s="381" t="str">
        <f>IF(C3012=0,"","改良商品テーブル")</f>
        <v/>
      </c>
      <c r="B3011" s="381" t="s">
        <v>1348</v>
      </c>
      <c r="C3011" s="381">
        <f>改良商品入力!F178</f>
        <v>0</v>
      </c>
    </row>
    <row r="3012" spans="1:4">
      <c r="A3012" s="381" t="str">
        <f>IF(C3012=0,"","改良商品テーブル")</f>
        <v/>
      </c>
      <c r="B3012" s="381" t="s">
        <v>1349</v>
      </c>
      <c r="C3012" s="381">
        <f>改良商品入力!E178</f>
        <v>0</v>
      </c>
    </row>
    <row r="3013" spans="1:4">
      <c r="A3013" s="381" t="str">
        <f>IF(C3019=0,"","改良商品テーブル")</f>
        <v/>
      </c>
      <c r="B3013" s="381" t="s">
        <v>1284</v>
      </c>
      <c r="C3013" s="381" t="str">
        <f>申請用入力!$R$12</f>
        <v/>
      </c>
      <c r="D3013" s="381" t="s">
        <v>1186</v>
      </c>
    </row>
    <row r="3014" spans="1:4">
      <c r="A3014" s="381" t="str">
        <f>IF(C3019=0,"","改良商品テーブル")</f>
        <v/>
      </c>
      <c r="B3014" s="381" t="s">
        <v>1285</v>
      </c>
      <c r="C3014" s="381">
        <f>選択!$A$2</f>
        <v>2025</v>
      </c>
    </row>
    <row r="3015" spans="1:4">
      <c r="A3015" s="381" t="str">
        <f>IF(C3019=0,"","改良商品テーブル")</f>
        <v/>
      </c>
      <c r="B3015" s="381" t="s">
        <v>1254</v>
      </c>
      <c r="C3015" s="381" t="str">
        <f>選択!$A$1</f>
        <v>商品改良支援</v>
      </c>
    </row>
    <row r="3016" spans="1:4">
      <c r="A3016" s="381" t="str">
        <f>IF(C3019=0,"","改良商品テーブル")</f>
        <v/>
      </c>
      <c r="B3016" s="381" t="s">
        <v>1286</v>
      </c>
      <c r="C3016" s="381" t="e">
        <f ca="1">$C$127</f>
        <v>#N/A</v>
      </c>
    </row>
    <row r="3017" spans="1:4">
      <c r="A3017" s="381" t="str">
        <f>IF(C3019=0,"","改良商品テーブル")</f>
        <v/>
      </c>
      <c r="B3017" s="381" t="s">
        <v>1347</v>
      </c>
      <c r="C3017" s="381" t="s">
        <v>1351</v>
      </c>
    </row>
    <row r="3018" spans="1:4">
      <c r="A3018" s="381" t="str">
        <f>IF(C3019=0,"","改良商品テーブル")</f>
        <v/>
      </c>
      <c r="B3018" s="381" t="s">
        <v>1348</v>
      </c>
      <c r="C3018" s="381">
        <f>改良商品入力!F179</f>
        <v>0</v>
      </c>
    </row>
    <row r="3019" spans="1:4">
      <c r="A3019" s="381" t="str">
        <f>IF(C3019=0,"","改良商品テーブル")</f>
        <v/>
      </c>
      <c r="B3019" s="381" t="s">
        <v>1349</v>
      </c>
      <c r="C3019" s="381">
        <f>改良商品入力!E179</f>
        <v>0</v>
      </c>
    </row>
    <row r="3020" spans="1:4">
      <c r="A3020" s="381" t="str">
        <f>IF(C3026=0,"","改良商品テーブル")</f>
        <v/>
      </c>
      <c r="B3020" s="381" t="s">
        <v>1284</v>
      </c>
      <c r="C3020" s="381" t="str">
        <f>申請用入力!$R$12</f>
        <v/>
      </c>
      <c r="D3020" s="381" t="s">
        <v>1186</v>
      </c>
    </row>
    <row r="3021" spans="1:4">
      <c r="A3021" s="381" t="str">
        <f>IF(C3026=0,"","改良商品テーブル")</f>
        <v/>
      </c>
      <c r="B3021" s="381" t="s">
        <v>1285</v>
      </c>
      <c r="C3021" s="381">
        <f>選択!$A$2</f>
        <v>2025</v>
      </c>
    </row>
    <row r="3022" spans="1:4">
      <c r="A3022" s="381" t="str">
        <f>IF(C3026=0,"","改良商品テーブル")</f>
        <v/>
      </c>
      <c r="B3022" s="381" t="s">
        <v>1254</v>
      </c>
      <c r="C3022" s="381" t="str">
        <f>選択!$A$1</f>
        <v>商品改良支援</v>
      </c>
    </row>
    <row r="3023" spans="1:4">
      <c r="A3023" s="381" t="str">
        <f>IF(C3026=0,"","改良商品テーブル")</f>
        <v/>
      </c>
      <c r="B3023" s="381" t="s">
        <v>1286</v>
      </c>
      <c r="C3023" s="381" t="e">
        <f ca="1">$C$127</f>
        <v>#N/A</v>
      </c>
    </row>
    <row r="3024" spans="1:4">
      <c r="A3024" s="381" t="str">
        <f>IF(C3026=0,"","改良商品テーブル")</f>
        <v/>
      </c>
      <c r="B3024" s="381" t="s">
        <v>1347</v>
      </c>
      <c r="C3024" s="381" t="s">
        <v>1351</v>
      </c>
    </row>
    <row r="3025" spans="1:4">
      <c r="A3025" s="381" t="str">
        <f>IF(C3026=0,"","改良商品テーブル")</f>
        <v/>
      </c>
      <c r="B3025" s="381" t="s">
        <v>1348</v>
      </c>
      <c r="C3025" s="381">
        <f>改良商品入力!F180</f>
        <v>0</v>
      </c>
    </row>
    <row r="3026" spans="1:4">
      <c r="A3026" s="381" t="str">
        <f>IF(C3026=0,"","改良商品テーブル")</f>
        <v/>
      </c>
      <c r="B3026" s="381" t="s">
        <v>1349</v>
      </c>
      <c r="C3026" s="381">
        <f>改良商品入力!E180</f>
        <v>0</v>
      </c>
    </row>
    <row r="3027" spans="1:4">
      <c r="A3027" s="381" t="str">
        <f>IF(C3033=0,"","改良商品テーブル")</f>
        <v/>
      </c>
      <c r="B3027" s="381" t="s">
        <v>1284</v>
      </c>
      <c r="C3027" s="381" t="str">
        <f>申請用入力!$R$12</f>
        <v/>
      </c>
      <c r="D3027" s="381" t="s">
        <v>1186</v>
      </c>
    </row>
    <row r="3028" spans="1:4">
      <c r="A3028" s="381" t="str">
        <f>IF(C3033=0,"","改良商品テーブル")</f>
        <v/>
      </c>
      <c r="B3028" s="381" t="s">
        <v>1285</v>
      </c>
      <c r="C3028" s="381">
        <f>選択!$A$2</f>
        <v>2025</v>
      </c>
    </row>
    <row r="3029" spans="1:4">
      <c r="A3029" s="381" t="str">
        <f>IF(C3033=0,"","改良商品テーブル")</f>
        <v/>
      </c>
      <c r="B3029" s="381" t="s">
        <v>1254</v>
      </c>
      <c r="C3029" s="381" t="str">
        <f>選択!$A$1</f>
        <v>商品改良支援</v>
      </c>
    </row>
    <row r="3030" spans="1:4">
      <c r="A3030" s="381" t="str">
        <f>IF(C3033=0,"","改良商品テーブル")</f>
        <v/>
      </c>
      <c r="B3030" s="381" t="s">
        <v>1286</v>
      </c>
      <c r="C3030" s="381" t="e">
        <f ca="1">$C$127</f>
        <v>#N/A</v>
      </c>
    </row>
    <row r="3031" spans="1:4">
      <c r="A3031" s="381" t="str">
        <f>IF(C3033=0,"","改良商品テーブル")</f>
        <v/>
      </c>
      <c r="B3031" s="381" t="s">
        <v>1347</v>
      </c>
      <c r="C3031" s="381" t="s">
        <v>1351</v>
      </c>
    </row>
    <row r="3032" spans="1:4">
      <c r="A3032" s="381" t="str">
        <f>IF(C3033=0,"","改良商品テーブル")</f>
        <v/>
      </c>
      <c r="B3032" s="381" t="s">
        <v>1348</v>
      </c>
      <c r="C3032" s="381">
        <f>改良商品入力!F181</f>
        <v>0</v>
      </c>
    </row>
    <row r="3033" spans="1:4">
      <c r="A3033" s="381" t="str">
        <f>IF(C3033=0,"","改良商品テーブル")</f>
        <v/>
      </c>
      <c r="B3033" s="381" t="s">
        <v>1349</v>
      </c>
      <c r="C3033" s="381">
        <f>改良商品入力!E181</f>
        <v>0</v>
      </c>
    </row>
    <row r="3034" spans="1:4">
      <c r="A3034" s="381" t="str">
        <f>IF(C3040=0,"","改良商品テーブル")</f>
        <v/>
      </c>
      <c r="B3034" s="381" t="s">
        <v>1284</v>
      </c>
      <c r="C3034" s="381" t="str">
        <f>申請用入力!$R$12</f>
        <v/>
      </c>
      <c r="D3034" s="381" t="s">
        <v>1186</v>
      </c>
    </row>
    <row r="3035" spans="1:4">
      <c r="A3035" s="381" t="str">
        <f>IF(C3040=0,"","改良商品テーブル")</f>
        <v/>
      </c>
      <c r="B3035" s="381" t="s">
        <v>1285</v>
      </c>
      <c r="C3035" s="381">
        <f>選択!$A$2</f>
        <v>2025</v>
      </c>
    </row>
    <row r="3036" spans="1:4">
      <c r="A3036" s="381" t="str">
        <f>IF(C3040=0,"","改良商品テーブル")</f>
        <v/>
      </c>
      <c r="B3036" s="381" t="s">
        <v>1254</v>
      </c>
      <c r="C3036" s="381" t="str">
        <f>選択!$A$1</f>
        <v>商品改良支援</v>
      </c>
    </row>
    <row r="3037" spans="1:4">
      <c r="A3037" s="381" t="str">
        <f>IF(C3040=0,"","改良商品テーブル")</f>
        <v/>
      </c>
      <c r="B3037" s="381" t="s">
        <v>1286</v>
      </c>
      <c r="C3037" s="381" t="e">
        <f ca="1">$C$127</f>
        <v>#N/A</v>
      </c>
    </row>
    <row r="3038" spans="1:4">
      <c r="A3038" s="381" t="str">
        <f>IF(C3040=0,"","改良商品テーブル")</f>
        <v/>
      </c>
      <c r="B3038" s="381" t="s">
        <v>1347</v>
      </c>
      <c r="C3038" s="381" t="s">
        <v>1351</v>
      </c>
    </row>
    <row r="3039" spans="1:4">
      <c r="A3039" s="381" t="str">
        <f>IF(C3040=0,"","改良商品テーブル")</f>
        <v/>
      </c>
      <c r="B3039" s="381" t="s">
        <v>1348</v>
      </c>
      <c r="C3039" s="381">
        <f>改良商品入力!F182</f>
        <v>0</v>
      </c>
    </row>
    <row r="3040" spans="1:4">
      <c r="A3040" s="381" t="str">
        <f>IF(C3040=0,"","改良商品テーブル")</f>
        <v/>
      </c>
      <c r="B3040" s="381" t="s">
        <v>1349</v>
      </c>
      <c r="C3040" s="381">
        <f>改良商品入力!E182</f>
        <v>0</v>
      </c>
    </row>
    <row r="3041" spans="1:4">
      <c r="A3041" s="381" t="str">
        <f>IF(C3047=0,"","改良商品テーブル")</f>
        <v/>
      </c>
      <c r="B3041" s="381" t="s">
        <v>1284</v>
      </c>
      <c r="C3041" s="381" t="str">
        <f>申請用入力!$R$12</f>
        <v/>
      </c>
      <c r="D3041" s="381" t="s">
        <v>1186</v>
      </c>
    </row>
    <row r="3042" spans="1:4">
      <c r="A3042" s="381" t="str">
        <f>IF(C3047=0,"","改良商品テーブル")</f>
        <v/>
      </c>
      <c r="B3042" s="381" t="s">
        <v>1285</v>
      </c>
      <c r="C3042" s="381">
        <f>選択!$A$2</f>
        <v>2025</v>
      </c>
    </row>
    <row r="3043" spans="1:4">
      <c r="A3043" s="381" t="str">
        <f>IF(C3047=0,"","改良商品テーブル")</f>
        <v/>
      </c>
      <c r="B3043" s="381" t="s">
        <v>1254</v>
      </c>
      <c r="C3043" s="381" t="str">
        <f>選択!$A$1</f>
        <v>商品改良支援</v>
      </c>
    </row>
    <row r="3044" spans="1:4">
      <c r="A3044" s="381" t="str">
        <f>IF(C3047=0,"","改良商品テーブル")</f>
        <v/>
      </c>
      <c r="B3044" s="381" t="s">
        <v>1286</v>
      </c>
      <c r="C3044" s="381" t="e">
        <f ca="1">$C$127</f>
        <v>#N/A</v>
      </c>
    </row>
    <row r="3045" spans="1:4">
      <c r="A3045" s="381" t="str">
        <f>IF(C3047=0,"","改良商品テーブル")</f>
        <v/>
      </c>
      <c r="B3045" s="381" t="s">
        <v>1347</v>
      </c>
      <c r="C3045" s="381" t="s">
        <v>1351</v>
      </c>
    </row>
    <row r="3046" spans="1:4">
      <c r="A3046" s="381" t="str">
        <f>IF(C3047=0,"","改良商品テーブル")</f>
        <v/>
      </c>
      <c r="B3046" s="381" t="s">
        <v>1348</v>
      </c>
      <c r="C3046" s="381">
        <f>改良商品入力!F183</f>
        <v>0</v>
      </c>
    </row>
    <row r="3047" spans="1:4">
      <c r="A3047" s="381" t="str">
        <f>IF(C3047=0,"","改良商品テーブル")</f>
        <v/>
      </c>
      <c r="B3047" s="381" t="s">
        <v>1349</v>
      </c>
      <c r="C3047" s="381">
        <f>改良商品入力!E183</f>
        <v>0</v>
      </c>
    </row>
    <row r="3048" spans="1:4">
      <c r="A3048" s="381" t="str">
        <f>IF(C3054=0,"","改良商品テーブル")</f>
        <v/>
      </c>
      <c r="B3048" s="381" t="s">
        <v>1284</v>
      </c>
      <c r="C3048" s="381" t="str">
        <f>申請用入力!$R$12</f>
        <v/>
      </c>
      <c r="D3048" s="381" t="s">
        <v>1186</v>
      </c>
    </row>
    <row r="3049" spans="1:4">
      <c r="A3049" s="381" t="str">
        <f>IF(C3054=0,"","改良商品テーブル")</f>
        <v/>
      </c>
      <c r="B3049" s="381" t="s">
        <v>1285</v>
      </c>
      <c r="C3049" s="381">
        <f>選択!$A$2</f>
        <v>2025</v>
      </c>
    </row>
    <row r="3050" spans="1:4">
      <c r="A3050" s="381" t="str">
        <f>IF(C3054=0,"","改良商品テーブル")</f>
        <v/>
      </c>
      <c r="B3050" s="381" t="s">
        <v>1254</v>
      </c>
      <c r="C3050" s="381" t="str">
        <f>選択!$A$1</f>
        <v>商品改良支援</v>
      </c>
    </row>
    <row r="3051" spans="1:4">
      <c r="A3051" s="381" t="str">
        <f>IF(C3054=0,"","改良商品テーブル")</f>
        <v/>
      </c>
      <c r="B3051" s="381" t="s">
        <v>1286</v>
      </c>
      <c r="C3051" s="381" t="e">
        <f ca="1">$C$127</f>
        <v>#N/A</v>
      </c>
    </row>
    <row r="3052" spans="1:4">
      <c r="A3052" s="381" t="str">
        <f>IF(C3054=0,"","改良商品テーブル")</f>
        <v/>
      </c>
      <c r="B3052" s="381" t="s">
        <v>1347</v>
      </c>
      <c r="C3052" s="381" t="s">
        <v>1351</v>
      </c>
    </row>
    <row r="3053" spans="1:4">
      <c r="A3053" s="381" t="str">
        <f>IF(C3054=0,"","改良商品テーブル")</f>
        <v/>
      </c>
      <c r="B3053" s="381" t="s">
        <v>1348</v>
      </c>
      <c r="C3053" s="381">
        <f>改良商品入力!F184</f>
        <v>0</v>
      </c>
    </row>
    <row r="3054" spans="1:4">
      <c r="A3054" s="381" t="str">
        <f>IF(C3054=0,"","改良商品テーブル")</f>
        <v/>
      </c>
      <c r="B3054" s="381" t="s">
        <v>1349</v>
      </c>
      <c r="C3054" s="381">
        <f>改良商品入力!E184</f>
        <v>0</v>
      </c>
    </row>
    <row r="3055" spans="1:4">
      <c r="A3055" s="381" t="str">
        <f>IF(C3061=0,"","改良商品テーブル")</f>
        <v/>
      </c>
      <c r="B3055" s="381" t="s">
        <v>1284</v>
      </c>
      <c r="C3055" s="381" t="str">
        <f>申請用入力!$R$12</f>
        <v/>
      </c>
      <c r="D3055" s="381" t="s">
        <v>1186</v>
      </c>
    </row>
    <row r="3056" spans="1:4">
      <c r="A3056" s="381" t="str">
        <f>IF(C3061=0,"","改良商品テーブル")</f>
        <v/>
      </c>
      <c r="B3056" s="381" t="s">
        <v>1285</v>
      </c>
      <c r="C3056" s="381">
        <f>選択!$A$2</f>
        <v>2025</v>
      </c>
    </row>
    <row r="3057" spans="1:4">
      <c r="A3057" s="381" t="str">
        <f>IF(C3061=0,"","改良商品テーブル")</f>
        <v/>
      </c>
      <c r="B3057" s="381" t="s">
        <v>1254</v>
      </c>
      <c r="C3057" s="381" t="str">
        <f>選択!$A$1</f>
        <v>商品改良支援</v>
      </c>
    </row>
    <row r="3058" spans="1:4">
      <c r="A3058" s="381" t="str">
        <f>IF(C3061=0,"","改良商品テーブル")</f>
        <v/>
      </c>
      <c r="B3058" s="381" t="s">
        <v>1286</v>
      </c>
      <c r="C3058" s="381" t="e">
        <f ca="1">$C$127</f>
        <v>#N/A</v>
      </c>
    </row>
    <row r="3059" spans="1:4">
      <c r="A3059" s="381" t="str">
        <f>IF(C3061=0,"","改良商品テーブル")</f>
        <v/>
      </c>
      <c r="B3059" s="381" t="s">
        <v>1347</v>
      </c>
      <c r="C3059" s="381" t="s">
        <v>1351</v>
      </c>
    </row>
    <row r="3060" spans="1:4">
      <c r="A3060" s="381" t="str">
        <f>IF(C3061=0,"","改良商品テーブル")</f>
        <v/>
      </c>
      <c r="B3060" s="381" t="s">
        <v>1348</v>
      </c>
      <c r="C3060" s="381">
        <f>改良商品入力!F185</f>
        <v>0</v>
      </c>
    </row>
    <row r="3061" spans="1:4">
      <c r="A3061" s="381" t="str">
        <f>IF(C3061=0,"","改良商品テーブル")</f>
        <v/>
      </c>
      <c r="B3061" s="381" t="s">
        <v>1349</v>
      </c>
      <c r="C3061" s="381">
        <f>改良商品入力!E185</f>
        <v>0</v>
      </c>
    </row>
    <row r="3062" spans="1:4">
      <c r="A3062" s="381" t="str">
        <f>IF(C3068=0,"","改良商品テーブル")</f>
        <v/>
      </c>
      <c r="B3062" s="381" t="s">
        <v>1284</v>
      </c>
      <c r="C3062" s="381" t="str">
        <f>申請用入力!$R$12</f>
        <v/>
      </c>
      <c r="D3062" s="381" t="s">
        <v>1186</v>
      </c>
    </row>
    <row r="3063" spans="1:4">
      <c r="A3063" s="381" t="str">
        <f>IF(C3068=0,"","改良商品テーブル")</f>
        <v/>
      </c>
      <c r="B3063" s="381" t="s">
        <v>1285</v>
      </c>
      <c r="C3063" s="381">
        <f>選択!$A$2</f>
        <v>2025</v>
      </c>
    </row>
    <row r="3064" spans="1:4">
      <c r="A3064" s="381" t="str">
        <f>IF(C3068=0,"","改良商品テーブル")</f>
        <v/>
      </c>
      <c r="B3064" s="381" t="s">
        <v>1254</v>
      </c>
      <c r="C3064" s="381" t="str">
        <f>選択!$A$1</f>
        <v>商品改良支援</v>
      </c>
    </row>
    <row r="3065" spans="1:4">
      <c r="A3065" s="381" t="str">
        <f>IF(C3068=0,"","改良商品テーブル")</f>
        <v/>
      </c>
      <c r="B3065" s="381" t="s">
        <v>1286</v>
      </c>
      <c r="C3065" s="381" t="e">
        <f ca="1">$C$127</f>
        <v>#N/A</v>
      </c>
    </row>
    <row r="3066" spans="1:4">
      <c r="A3066" s="381" t="str">
        <f>IF(C3068=0,"","改良商品テーブル")</f>
        <v/>
      </c>
      <c r="B3066" s="381" t="s">
        <v>1347</v>
      </c>
      <c r="C3066" s="381" t="s">
        <v>1351</v>
      </c>
    </row>
    <row r="3067" spans="1:4">
      <c r="A3067" s="381" t="str">
        <f>IF(C3068=0,"","改良商品テーブル")</f>
        <v/>
      </c>
      <c r="B3067" s="381" t="s">
        <v>1348</v>
      </c>
      <c r="C3067" s="381">
        <f>改良商品入力!F186</f>
        <v>0</v>
      </c>
    </row>
    <row r="3068" spans="1:4">
      <c r="A3068" s="381" t="str">
        <f>IF(C3068=0,"","改良商品テーブル")</f>
        <v/>
      </c>
      <c r="B3068" s="381" t="s">
        <v>1349</v>
      </c>
      <c r="C3068" s="381">
        <f>改良商品入力!E186</f>
        <v>0</v>
      </c>
    </row>
    <row r="3069" spans="1:4">
      <c r="A3069" s="381" t="str">
        <f>IF(C3075=0,"","改良商品テーブル")</f>
        <v/>
      </c>
      <c r="B3069" s="381" t="s">
        <v>1284</v>
      </c>
      <c r="C3069" s="381" t="str">
        <f>申請用入力!$R$12</f>
        <v/>
      </c>
      <c r="D3069" s="381" t="s">
        <v>1186</v>
      </c>
    </row>
    <row r="3070" spans="1:4">
      <c r="A3070" s="381" t="str">
        <f>IF(C3075=0,"","改良商品テーブル")</f>
        <v/>
      </c>
      <c r="B3070" s="381" t="s">
        <v>1285</v>
      </c>
      <c r="C3070" s="381">
        <f>選択!$A$2</f>
        <v>2025</v>
      </c>
    </row>
    <row r="3071" spans="1:4">
      <c r="A3071" s="381" t="str">
        <f>IF(C3075=0,"","改良商品テーブル")</f>
        <v/>
      </c>
      <c r="B3071" s="381" t="s">
        <v>1254</v>
      </c>
      <c r="C3071" s="381" t="str">
        <f>選択!$A$1</f>
        <v>商品改良支援</v>
      </c>
    </row>
    <row r="3072" spans="1:4">
      <c r="A3072" s="381" t="str">
        <f>IF(C3075=0,"","改良商品テーブル")</f>
        <v/>
      </c>
      <c r="B3072" s="381" t="s">
        <v>1286</v>
      </c>
      <c r="C3072" s="381" t="e">
        <f ca="1">$C$127</f>
        <v>#N/A</v>
      </c>
    </row>
    <row r="3073" spans="1:4">
      <c r="A3073" s="381" t="str">
        <f>IF(C3075=0,"","改良商品テーブル")</f>
        <v/>
      </c>
      <c r="B3073" s="381" t="s">
        <v>1347</v>
      </c>
      <c r="C3073" s="381" t="s">
        <v>1351</v>
      </c>
    </row>
    <row r="3074" spans="1:4">
      <c r="A3074" s="381" t="str">
        <f>IF(C3075=0,"","改良商品テーブル")</f>
        <v/>
      </c>
      <c r="B3074" s="381" t="s">
        <v>1348</v>
      </c>
      <c r="C3074" s="381">
        <f>改良商品入力!F187</f>
        <v>0</v>
      </c>
    </row>
    <row r="3075" spans="1:4">
      <c r="A3075" s="381" t="str">
        <f>IF(C3075=0,"","改良商品テーブル")</f>
        <v/>
      </c>
      <c r="B3075" s="381" t="s">
        <v>1349</v>
      </c>
      <c r="C3075" s="381">
        <f>改良商品入力!E187</f>
        <v>0</v>
      </c>
    </row>
    <row r="3076" spans="1:4">
      <c r="A3076" s="381" t="str">
        <f>IF(C3082=0,"","改良商品テーブル")</f>
        <v/>
      </c>
      <c r="B3076" s="381" t="s">
        <v>1284</v>
      </c>
      <c r="C3076" s="381" t="str">
        <f>申請用入力!$R$12</f>
        <v/>
      </c>
      <c r="D3076" s="381" t="s">
        <v>1186</v>
      </c>
    </row>
    <row r="3077" spans="1:4">
      <c r="A3077" s="381" t="str">
        <f>IF(C3082=0,"","改良商品テーブル")</f>
        <v/>
      </c>
      <c r="B3077" s="381" t="s">
        <v>1285</v>
      </c>
      <c r="C3077" s="381">
        <f>選択!$A$2</f>
        <v>2025</v>
      </c>
    </row>
    <row r="3078" spans="1:4">
      <c r="A3078" s="381" t="str">
        <f>IF(C3082=0,"","改良商品テーブル")</f>
        <v/>
      </c>
      <c r="B3078" s="381" t="s">
        <v>1254</v>
      </c>
      <c r="C3078" s="381" t="str">
        <f>選択!$A$1</f>
        <v>商品改良支援</v>
      </c>
    </row>
    <row r="3079" spans="1:4">
      <c r="A3079" s="381" t="str">
        <f>IF(C3082=0,"","改良商品テーブル")</f>
        <v/>
      </c>
      <c r="B3079" s="381" t="s">
        <v>1286</v>
      </c>
      <c r="C3079" s="381" t="e">
        <f ca="1">$C$127</f>
        <v>#N/A</v>
      </c>
    </row>
    <row r="3080" spans="1:4">
      <c r="A3080" s="381" t="str">
        <f>IF(C3082=0,"","改良商品テーブル")</f>
        <v/>
      </c>
      <c r="B3080" s="381" t="s">
        <v>1347</v>
      </c>
      <c r="C3080" s="381" t="s">
        <v>1351</v>
      </c>
    </row>
    <row r="3081" spans="1:4">
      <c r="A3081" s="381" t="str">
        <f>IF(C3082=0,"","改良商品テーブル")</f>
        <v/>
      </c>
      <c r="B3081" s="381" t="s">
        <v>1348</v>
      </c>
      <c r="C3081" s="381">
        <f>改良商品入力!F188</f>
        <v>0</v>
      </c>
    </row>
    <row r="3082" spans="1:4">
      <c r="A3082" s="381" t="str">
        <f>IF(C3082=0,"","改良商品テーブル")</f>
        <v/>
      </c>
      <c r="B3082" s="381" t="s">
        <v>1349</v>
      </c>
      <c r="C3082" s="381">
        <f>改良商品入力!E188</f>
        <v>0</v>
      </c>
    </row>
    <row r="3083" spans="1:4">
      <c r="A3083" s="381" t="str">
        <f>IF(C3089=0,"","改良商品テーブル")</f>
        <v/>
      </c>
      <c r="B3083" s="381" t="s">
        <v>1284</v>
      </c>
      <c r="C3083" s="381" t="str">
        <f>申請用入力!$R$12</f>
        <v/>
      </c>
      <c r="D3083" s="381" t="s">
        <v>1186</v>
      </c>
    </row>
    <row r="3084" spans="1:4">
      <c r="A3084" s="381" t="str">
        <f>IF(C3089=0,"","改良商品テーブル")</f>
        <v/>
      </c>
      <c r="B3084" s="381" t="s">
        <v>1285</v>
      </c>
      <c r="C3084" s="381">
        <f>選択!$A$2</f>
        <v>2025</v>
      </c>
    </row>
    <row r="3085" spans="1:4">
      <c r="A3085" s="381" t="str">
        <f>IF(C3089=0,"","改良商品テーブル")</f>
        <v/>
      </c>
      <c r="B3085" s="381" t="s">
        <v>1254</v>
      </c>
      <c r="C3085" s="381" t="str">
        <f>選択!$A$1</f>
        <v>商品改良支援</v>
      </c>
    </row>
    <row r="3086" spans="1:4">
      <c r="A3086" s="381" t="str">
        <f>IF(C3089=0,"","改良商品テーブル")</f>
        <v/>
      </c>
      <c r="B3086" s="381" t="s">
        <v>1286</v>
      </c>
      <c r="C3086" s="381" t="e">
        <f ca="1">$C$127</f>
        <v>#N/A</v>
      </c>
    </row>
    <row r="3087" spans="1:4">
      <c r="A3087" s="381" t="str">
        <f>IF(C3089=0,"","改良商品テーブル")</f>
        <v/>
      </c>
      <c r="B3087" s="381" t="s">
        <v>1347</v>
      </c>
      <c r="C3087" s="381" t="s">
        <v>1351</v>
      </c>
    </row>
    <row r="3088" spans="1:4">
      <c r="A3088" s="381" t="str">
        <f>IF(C3089=0,"","改良商品テーブル")</f>
        <v/>
      </c>
      <c r="B3088" s="381" t="s">
        <v>1348</v>
      </c>
      <c r="C3088" s="381">
        <f>改良商品入力!F189</f>
        <v>0</v>
      </c>
    </row>
    <row r="3089" spans="1:4">
      <c r="A3089" s="381" t="str">
        <f>IF(C3089=0,"","改良商品テーブル")</f>
        <v/>
      </c>
      <c r="B3089" s="381" t="s">
        <v>1349</v>
      </c>
      <c r="C3089" s="381">
        <f>改良商品入力!E189</f>
        <v>0</v>
      </c>
    </row>
    <row r="3090" spans="1:4">
      <c r="A3090" s="381" t="str">
        <f>IF(C3096=0,"","改良商品テーブル")</f>
        <v/>
      </c>
      <c r="B3090" s="381" t="s">
        <v>1284</v>
      </c>
      <c r="C3090" s="381" t="str">
        <f>申請用入力!$R$12</f>
        <v/>
      </c>
      <c r="D3090" s="381" t="s">
        <v>1186</v>
      </c>
    </row>
    <row r="3091" spans="1:4">
      <c r="A3091" s="381" t="str">
        <f>IF(C3096=0,"","改良商品テーブル")</f>
        <v/>
      </c>
      <c r="B3091" s="381" t="s">
        <v>1285</v>
      </c>
      <c r="C3091" s="381">
        <f>選択!$A$2</f>
        <v>2025</v>
      </c>
    </row>
    <row r="3092" spans="1:4">
      <c r="A3092" s="381" t="str">
        <f>IF(C3096=0,"","改良商品テーブル")</f>
        <v/>
      </c>
      <c r="B3092" s="381" t="s">
        <v>1254</v>
      </c>
      <c r="C3092" s="381" t="str">
        <f>選択!$A$1</f>
        <v>商品改良支援</v>
      </c>
    </row>
    <row r="3093" spans="1:4">
      <c r="A3093" s="381" t="str">
        <f>IF(C3096=0,"","改良商品テーブル")</f>
        <v/>
      </c>
      <c r="B3093" s="381" t="s">
        <v>1286</v>
      </c>
      <c r="C3093" s="381" t="e">
        <f ca="1">$C$127</f>
        <v>#N/A</v>
      </c>
    </row>
    <row r="3094" spans="1:4">
      <c r="A3094" s="381" t="str">
        <f>IF(C3096=0,"","改良商品テーブル")</f>
        <v/>
      </c>
      <c r="B3094" s="381" t="s">
        <v>1347</v>
      </c>
      <c r="C3094" s="381" t="s">
        <v>1351</v>
      </c>
    </row>
    <row r="3095" spans="1:4">
      <c r="A3095" s="381" t="str">
        <f>IF(C3096=0,"","改良商品テーブル")</f>
        <v/>
      </c>
      <c r="B3095" s="381" t="s">
        <v>1348</v>
      </c>
      <c r="C3095" s="381">
        <f>改良商品入力!F190</f>
        <v>0</v>
      </c>
    </row>
    <row r="3096" spans="1:4">
      <c r="A3096" s="381" t="str">
        <f>IF(C3096=0,"","改良商品テーブル")</f>
        <v/>
      </c>
      <c r="B3096" s="381" t="s">
        <v>1349</v>
      </c>
      <c r="C3096" s="381">
        <f>改良商品入力!E190</f>
        <v>0</v>
      </c>
    </row>
    <row r="3097" spans="1:4">
      <c r="A3097" s="381" t="str">
        <f>IF(C3103=0,"","改良商品テーブル")</f>
        <v/>
      </c>
      <c r="B3097" s="381" t="s">
        <v>1284</v>
      </c>
      <c r="C3097" s="381" t="str">
        <f>申請用入力!$R$12</f>
        <v/>
      </c>
      <c r="D3097" s="381" t="s">
        <v>1186</v>
      </c>
    </row>
    <row r="3098" spans="1:4">
      <c r="A3098" s="381" t="str">
        <f>IF(C3103=0,"","改良商品テーブル")</f>
        <v/>
      </c>
      <c r="B3098" s="381" t="s">
        <v>1285</v>
      </c>
      <c r="C3098" s="381">
        <f>選択!$A$2</f>
        <v>2025</v>
      </c>
    </row>
    <row r="3099" spans="1:4">
      <c r="A3099" s="381" t="str">
        <f>IF(C3103=0,"","改良商品テーブル")</f>
        <v/>
      </c>
      <c r="B3099" s="381" t="s">
        <v>1254</v>
      </c>
      <c r="C3099" s="381" t="str">
        <f>選択!$A$1</f>
        <v>商品改良支援</v>
      </c>
    </row>
    <row r="3100" spans="1:4">
      <c r="A3100" s="381" t="str">
        <f>IF(C3103=0,"","改良商品テーブル")</f>
        <v/>
      </c>
      <c r="B3100" s="381" t="s">
        <v>1286</v>
      </c>
      <c r="C3100" s="381" t="e">
        <f ca="1">$C$127</f>
        <v>#N/A</v>
      </c>
    </row>
    <row r="3101" spans="1:4">
      <c r="A3101" s="381" t="str">
        <f>IF(C3103=0,"","改良商品テーブル")</f>
        <v/>
      </c>
      <c r="B3101" s="381" t="s">
        <v>1347</v>
      </c>
      <c r="C3101" s="381" t="s">
        <v>1351</v>
      </c>
    </row>
    <row r="3102" spans="1:4">
      <c r="A3102" s="381" t="str">
        <f>IF(C3103=0,"","改良商品テーブル")</f>
        <v/>
      </c>
      <c r="B3102" s="381" t="s">
        <v>1348</v>
      </c>
      <c r="C3102" s="381">
        <f>改良商品入力!F191</f>
        <v>0</v>
      </c>
    </row>
    <row r="3103" spans="1:4">
      <c r="A3103" s="381" t="str">
        <f>IF(C3103=0,"","改良商品テーブル")</f>
        <v/>
      </c>
      <c r="B3103" s="381" t="s">
        <v>1349</v>
      </c>
      <c r="C3103" s="381">
        <f>改良商品入力!E191</f>
        <v>0</v>
      </c>
    </row>
    <row r="3104" spans="1:4">
      <c r="A3104" s="381" t="str">
        <f>IF(C3110=0,"","改良商品テーブル")</f>
        <v/>
      </c>
      <c r="B3104" s="381" t="s">
        <v>1284</v>
      </c>
      <c r="C3104" s="381" t="str">
        <f>申請用入力!$R$12</f>
        <v/>
      </c>
      <c r="D3104" s="381" t="s">
        <v>1186</v>
      </c>
    </row>
    <row r="3105" spans="1:4">
      <c r="A3105" s="381" t="str">
        <f>IF(C3110=0,"","改良商品テーブル")</f>
        <v/>
      </c>
      <c r="B3105" s="381" t="s">
        <v>1285</v>
      </c>
      <c r="C3105" s="381">
        <f>選択!$A$2</f>
        <v>2025</v>
      </c>
    </row>
    <row r="3106" spans="1:4">
      <c r="A3106" s="381" t="str">
        <f>IF(C3110=0,"","改良商品テーブル")</f>
        <v/>
      </c>
      <c r="B3106" s="381" t="s">
        <v>1254</v>
      </c>
      <c r="C3106" s="381" t="str">
        <f>選択!$A$1</f>
        <v>商品改良支援</v>
      </c>
    </row>
    <row r="3107" spans="1:4">
      <c r="A3107" s="381" t="str">
        <f>IF(C3110=0,"","改良商品テーブル")</f>
        <v/>
      </c>
      <c r="B3107" s="381" t="s">
        <v>1286</v>
      </c>
      <c r="C3107" s="381" t="e">
        <f ca="1">$C$127</f>
        <v>#N/A</v>
      </c>
    </row>
    <row r="3108" spans="1:4">
      <c r="A3108" s="381" t="str">
        <f>IF(C3110=0,"","改良商品テーブル")</f>
        <v/>
      </c>
      <c r="B3108" s="381" t="s">
        <v>1347</v>
      </c>
      <c r="C3108" s="381" t="s">
        <v>1351</v>
      </c>
    </row>
    <row r="3109" spans="1:4">
      <c r="A3109" s="381" t="str">
        <f>IF(C3110=0,"","改良商品テーブル")</f>
        <v/>
      </c>
      <c r="B3109" s="381" t="s">
        <v>1348</v>
      </c>
      <c r="C3109" s="381">
        <f>改良商品入力!F192</f>
        <v>0</v>
      </c>
    </row>
    <row r="3110" spans="1:4">
      <c r="A3110" s="381" t="str">
        <f>IF(C3110=0,"","改良商品テーブル")</f>
        <v/>
      </c>
      <c r="B3110" s="381" t="s">
        <v>1349</v>
      </c>
      <c r="C3110" s="381">
        <f>改良商品入力!E192</f>
        <v>0</v>
      </c>
    </row>
    <row r="3111" spans="1:4">
      <c r="A3111" s="381" t="str">
        <f>IF(C3117=0,"","改良商品テーブル")</f>
        <v/>
      </c>
      <c r="B3111" s="381" t="s">
        <v>1284</v>
      </c>
      <c r="C3111" s="381" t="str">
        <f>申請用入力!$R$12</f>
        <v/>
      </c>
      <c r="D3111" s="381" t="s">
        <v>1186</v>
      </c>
    </row>
    <row r="3112" spans="1:4">
      <c r="A3112" s="381" t="str">
        <f>IF(C3117=0,"","改良商品テーブル")</f>
        <v/>
      </c>
      <c r="B3112" s="381" t="s">
        <v>1285</v>
      </c>
      <c r="C3112" s="381">
        <f>選択!$A$2</f>
        <v>2025</v>
      </c>
    </row>
    <row r="3113" spans="1:4">
      <c r="A3113" s="381" t="str">
        <f>IF(C3117=0,"","改良商品テーブル")</f>
        <v/>
      </c>
      <c r="B3113" s="381" t="s">
        <v>1254</v>
      </c>
      <c r="C3113" s="381" t="str">
        <f>選択!$A$1</f>
        <v>商品改良支援</v>
      </c>
    </row>
    <row r="3114" spans="1:4">
      <c r="A3114" s="381" t="str">
        <f>IF(C3117=0,"","改良商品テーブル")</f>
        <v/>
      </c>
      <c r="B3114" s="381" t="s">
        <v>1286</v>
      </c>
      <c r="C3114" s="381" t="e">
        <f ca="1">$C$127</f>
        <v>#N/A</v>
      </c>
    </row>
    <row r="3115" spans="1:4">
      <c r="A3115" s="381" t="str">
        <f>IF(C3117=0,"","改良商品テーブル")</f>
        <v/>
      </c>
      <c r="B3115" s="381" t="s">
        <v>1347</v>
      </c>
      <c r="C3115" s="381" t="s">
        <v>1351</v>
      </c>
    </row>
    <row r="3116" spans="1:4">
      <c r="A3116" s="381" t="str">
        <f>IF(C3117=0,"","改良商品テーブル")</f>
        <v/>
      </c>
      <c r="B3116" s="381" t="s">
        <v>1348</v>
      </c>
      <c r="C3116" s="381">
        <f>改良商品入力!F193</f>
        <v>0</v>
      </c>
    </row>
    <row r="3117" spans="1:4">
      <c r="A3117" s="381" t="str">
        <f>IF(C3117=0,"","改良商品テーブル")</f>
        <v/>
      </c>
      <c r="B3117" s="381" t="s">
        <v>1349</v>
      </c>
      <c r="C3117" s="381">
        <f>改良商品入力!E193</f>
        <v>0</v>
      </c>
    </row>
    <row r="3118" spans="1:4">
      <c r="A3118" s="381" t="str">
        <f>IF(C3124=0,"","改良商品テーブル")</f>
        <v/>
      </c>
      <c r="B3118" s="381" t="s">
        <v>1284</v>
      </c>
      <c r="C3118" s="381" t="str">
        <f>申請用入力!$R$12</f>
        <v/>
      </c>
      <c r="D3118" s="381" t="s">
        <v>1186</v>
      </c>
    </row>
    <row r="3119" spans="1:4">
      <c r="A3119" s="381" t="str">
        <f>IF(C3124=0,"","改良商品テーブル")</f>
        <v/>
      </c>
      <c r="B3119" s="381" t="s">
        <v>1285</v>
      </c>
      <c r="C3119" s="381">
        <f>選択!$A$2</f>
        <v>2025</v>
      </c>
    </row>
    <row r="3120" spans="1:4">
      <c r="A3120" s="381" t="str">
        <f>IF(C3124=0,"","改良商品テーブル")</f>
        <v/>
      </c>
      <c r="B3120" s="381" t="s">
        <v>1254</v>
      </c>
      <c r="C3120" s="381" t="str">
        <f>選択!$A$1</f>
        <v>商品改良支援</v>
      </c>
    </row>
    <row r="3121" spans="1:4">
      <c r="A3121" s="381" t="str">
        <f>IF(C3124=0,"","改良商品テーブル")</f>
        <v/>
      </c>
      <c r="B3121" s="381" t="s">
        <v>1286</v>
      </c>
      <c r="C3121" s="381" t="e">
        <f ca="1">$C$127</f>
        <v>#N/A</v>
      </c>
    </row>
    <row r="3122" spans="1:4">
      <c r="A3122" s="381" t="str">
        <f>IF(C3124=0,"","改良商品テーブル")</f>
        <v/>
      </c>
      <c r="B3122" s="381" t="s">
        <v>1347</v>
      </c>
      <c r="C3122" s="381" t="s">
        <v>1351</v>
      </c>
    </row>
    <row r="3123" spans="1:4">
      <c r="A3123" s="381" t="str">
        <f>IF(C3124=0,"","改良商品テーブル")</f>
        <v/>
      </c>
      <c r="B3123" s="381" t="s">
        <v>1348</v>
      </c>
      <c r="C3123" s="381">
        <f>改良商品入力!F194</f>
        <v>0</v>
      </c>
    </row>
    <row r="3124" spans="1:4">
      <c r="A3124" s="381" t="str">
        <f>IF(C3124=0,"","改良商品テーブル")</f>
        <v/>
      </c>
      <c r="B3124" s="381" t="s">
        <v>1349</v>
      </c>
      <c r="C3124" s="381">
        <f>改良商品入力!E194</f>
        <v>0</v>
      </c>
    </row>
    <row r="3125" spans="1:4">
      <c r="A3125" s="381" t="str">
        <f>IF(C3131=0,"","改良商品テーブル")</f>
        <v/>
      </c>
      <c r="B3125" s="381" t="s">
        <v>1284</v>
      </c>
      <c r="C3125" s="381" t="str">
        <f>申請用入力!$R$12</f>
        <v/>
      </c>
      <c r="D3125" s="381" t="s">
        <v>1186</v>
      </c>
    </row>
    <row r="3126" spans="1:4">
      <c r="A3126" s="381" t="str">
        <f>IF(C3131=0,"","改良商品テーブル")</f>
        <v/>
      </c>
      <c r="B3126" s="381" t="s">
        <v>1285</v>
      </c>
      <c r="C3126" s="381">
        <f>選択!$A$2</f>
        <v>2025</v>
      </c>
    </row>
    <row r="3127" spans="1:4">
      <c r="A3127" s="381" t="str">
        <f>IF(C3131=0,"","改良商品テーブル")</f>
        <v/>
      </c>
      <c r="B3127" s="381" t="s">
        <v>1254</v>
      </c>
      <c r="C3127" s="381" t="str">
        <f>選択!$A$1</f>
        <v>商品改良支援</v>
      </c>
    </row>
    <row r="3128" spans="1:4">
      <c r="A3128" s="381" t="str">
        <f>IF(C3131=0,"","改良商品テーブル")</f>
        <v/>
      </c>
      <c r="B3128" s="381" t="s">
        <v>1286</v>
      </c>
      <c r="C3128" s="381" t="e">
        <f ca="1">$C$127</f>
        <v>#N/A</v>
      </c>
    </row>
    <row r="3129" spans="1:4">
      <c r="A3129" s="381" t="str">
        <f>IF(C3131=0,"","改良商品テーブル")</f>
        <v/>
      </c>
      <c r="B3129" s="381" t="s">
        <v>1347</v>
      </c>
      <c r="C3129" s="381" t="s">
        <v>1351</v>
      </c>
    </row>
    <row r="3130" spans="1:4">
      <c r="A3130" s="381" t="str">
        <f>IF(C3131=0,"","改良商品テーブル")</f>
        <v/>
      </c>
      <c r="B3130" s="381" t="s">
        <v>1348</v>
      </c>
      <c r="C3130" s="381">
        <f>改良商品入力!F195</f>
        <v>0</v>
      </c>
    </row>
    <row r="3131" spans="1:4">
      <c r="A3131" s="381" t="str">
        <f>IF(C3131=0,"","改良商品テーブル")</f>
        <v/>
      </c>
      <c r="B3131" s="381" t="s">
        <v>1349</v>
      </c>
      <c r="C3131" s="381">
        <f>改良商品入力!E195</f>
        <v>0</v>
      </c>
    </row>
    <row r="3132" spans="1:4">
      <c r="A3132" s="381" t="str">
        <f>IF(C3138=0,"","改良商品テーブル")</f>
        <v/>
      </c>
      <c r="B3132" s="381" t="s">
        <v>1284</v>
      </c>
      <c r="C3132" s="381" t="str">
        <f>申請用入力!$R$12</f>
        <v/>
      </c>
      <c r="D3132" s="381" t="s">
        <v>1186</v>
      </c>
    </row>
    <row r="3133" spans="1:4">
      <c r="A3133" s="381" t="str">
        <f>IF(C3138=0,"","改良商品テーブル")</f>
        <v/>
      </c>
      <c r="B3133" s="381" t="s">
        <v>1285</v>
      </c>
      <c r="C3133" s="381">
        <f>選択!$A$2</f>
        <v>2025</v>
      </c>
    </row>
    <row r="3134" spans="1:4">
      <c r="A3134" s="381" t="str">
        <f>IF(C3138=0,"","改良商品テーブル")</f>
        <v/>
      </c>
      <c r="B3134" s="381" t="s">
        <v>1254</v>
      </c>
      <c r="C3134" s="381" t="str">
        <f>選択!$A$1</f>
        <v>商品改良支援</v>
      </c>
    </row>
    <row r="3135" spans="1:4">
      <c r="A3135" s="381" t="str">
        <f>IF(C3138=0,"","改良商品テーブル")</f>
        <v/>
      </c>
      <c r="B3135" s="381" t="s">
        <v>1286</v>
      </c>
      <c r="C3135" s="381" t="e">
        <f ca="1">$C$127</f>
        <v>#N/A</v>
      </c>
    </row>
    <row r="3136" spans="1:4">
      <c r="A3136" s="381" t="str">
        <f>IF(C3138=0,"","改良商品テーブル")</f>
        <v/>
      </c>
      <c r="B3136" s="381" t="s">
        <v>1347</v>
      </c>
      <c r="C3136" s="381" t="s">
        <v>1351</v>
      </c>
    </row>
    <row r="3137" spans="1:4">
      <c r="A3137" s="381" t="str">
        <f>IF(C3138=0,"","改良商品テーブル")</f>
        <v/>
      </c>
      <c r="B3137" s="381" t="s">
        <v>1348</v>
      </c>
      <c r="C3137" s="381">
        <f>改良商品入力!F196</f>
        <v>0</v>
      </c>
    </row>
    <row r="3138" spans="1:4">
      <c r="A3138" s="381" t="str">
        <f>IF(C3138=0,"","改良商品テーブル")</f>
        <v/>
      </c>
      <c r="B3138" s="381" t="s">
        <v>1349</v>
      </c>
      <c r="C3138" s="381">
        <f>改良商品入力!E196</f>
        <v>0</v>
      </c>
    </row>
    <row r="3139" spans="1:4">
      <c r="A3139" s="381" t="str">
        <f>IF(C3145=0,"","改良商品テーブル")</f>
        <v/>
      </c>
      <c r="B3139" s="381" t="s">
        <v>1284</v>
      </c>
      <c r="C3139" s="381" t="str">
        <f>申請用入力!$R$12</f>
        <v/>
      </c>
      <c r="D3139" s="381" t="s">
        <v>1186</v>
      </c>
    </row>
    <row r="3140" spans="1:4">
      <c r="A3140" s="381" t="str">
        <f>IF(C3145=0,"","改良商品テーブル")</f>
        <v/>
      </c>
      <c r="B3140" s="381" t="s">
        <v>1285</v>
      </c>
      <c r="C3140" s="381">
        <f>選択!$A$2</f>
        <v>2025</v>
      </c>
    </row>
    <row r="3141" spans="1:4">
      <c r="A3141" s="381" t="str">
        <f>IF(C3145=0,"","改良商品テーブル")</f>
        <v/>
      </c>
      <c r="B3141" s="381" t="s">
        <v>1254</v>
      </c>
      <c r="C3141" s="381" t="str">
        <f>選択!$A$1</f>
        <v>商品改良支援</v>
      </c>
    </row>
    <row r="3142" spans="1:4">
      <c r="A3142" s="381" t="str">
        <f>IF(C3145=0,"","改良商品テーブル")</f>
        <v/>
      </c>
      <c r="B3142" s="381" t="s">
        <v>1286</v>
      </c>
      <c r="C3142" s="381" t="e">
        <f ca="1">$C$127</f>
        <v>#N/A</v>
      </c>
    </row>
    <row r="3143" spans="1:4">
      <c r="A3143" s="381" t="str">
        <f>IF(C3145=0,"","改良商品テーブル")</f>
        <v/>
      </c>
      <c r="B3143" s="381" t="s">
        <v>1347</v>
      </c>
      <c r="C3143" s="381" t="s">
        <v>1351</v>
      </c>
    </row>
    <row r="3144" spans="1:4">
      <c r="A3144" s="381" t="str">
        <f>IF(C3145=0,"","改良商品テーブル")</f>
        <v/>
      </c>
      <c r="B3144" s="381" t="s">
        <v>1348</v>
      </c>
      <c r="C3144" s="381">
        <f>改良商品入力!F197</f>
        <v>0</v>
      </c>
    </row>
    <row r="3145" spans="1:4">
      <c r="A3145" s="381" t="str">
        <f>IF(C3145=0,"","改良商品テーブル")</f>
        <v/>
      </c>
      <c r="B3145" s="381" t="s">
        <v>1349</v>
      </c>
      <c r="C3145" s="381">
        <f>改良商品入力!E197</f>
        <v>0</v>
      </c>
    </row>
    <row r="3146" spans="1:4">
      <c r="A3146" s="381" t="str">
        <f>IF(C3152=0,"","改良商品テーブル")</f>
        <v/>
      </c>
      <c r="B3146" s="381" t="s">
        <v>1284</v>
      </c>
      <c r="C3146" s="381" t="str">
        <f>申請用入力!$R$12</f>
        <v/>
      </c>
      <c r="D3146" s="381" t="s">
        <v>1186</v>
      </c>
    </row>
    <row r="3147" spans="1:4">
      <c r="A3147" s="381" t="str">
        <f>IF(C3152=0,"","改良商品テーブル")</f>
        <v/>
      </c>
      <c r="B3147" s="381" t="s">
        <v>1285</v>
      </c>
      <c r="C3147" s="381">
        <f>選択!$A$2</f>
        <v>2025</v>
      </c>
    </row>
    <row r="3148" spans="1:4">
      <c r="A3148" s="381" t="str">
        <f>IF(C3152=0,"","改良商品テーブル")</f>
        <v/>
      </c>
      <c r="B3148" s="381" t="s">
        <v>1254</v>
      </c>
      <c r="C3148" s="381" t="str">
        <f>選択!$A$1</f>
        <v>商品改良支援</v>
      </c>
    </row>
    <row r="3149" spans="1:4">
      <c r="A3149" s="381" t="str">
        <f>IF(C3152=0,"","改良商品テーブル")</f>
        <v/>
      </c>
      <c r="B3149" s="381" t="s">
        <v>1286</v>
      </c>
      <c r="C3149" s="381" t="e">
        <f ca="1">$C$127</f>
        <v>#N/A</v>
      </c>
    </row>
    <row r="3150" spans="1:4">
      <c r="A3150" s="381" t="str">
        <f>IF(C3152=0,"","改良商品テーブル")</f>
        <v/>
      </c>
      <c r="B3150" s="381" t="s">
        <v>1347</v>
      </c>
      <c r="C3150" s="381" t="s">
        <v>1351</v>
      </c>
    </row>
    <row r="3151" spans="1:4">
      <c r="A3151" s="381" t="str">
        <f>IF(C3152=0,"","改良商品テーブル")</f>
        <v/>
      </c>
      <c r="B3151" s="381" t="s">
        <v>1348</v>
      </c>
      <c r="C3151" s="381">
        <f>改良商品入力!F198</f>
        <v>0</v>
      </c>
    </row>
    <row r="3152" spans="1:4">
      <c r="A3152" s="381" t="str">
        <f>IF(C3152=0,"","改良商品テーブル")</f>
        <v/>
      </c>
      <c r="B3152" s="381" t="s">
        <v>1349</v>
      </c>
      <c r="C3152" s="381">
        <f>改良商品入力!E198</f>
        <v>0</v>
      </c>
    </row>
    <row r="3153" spans="1:4">
      <c r="A3153" s="381" t="str">
        <f>IF(C3159=0,"","改良商品テーブル")</f>
        <v/>
      </c>
      <c r="B3153" s="381" t="s">
        <v>1284</v>
      </c>
      <c r="C3153" s="381" t="str">
        <f>申請用入力!$R$12</f>
        <v/>
      </c>
      <c r="D3153" s="381" t="s">
        <v>1186</v>
      </c>
    </row>
    <row r="3154" spans="1:4">
      <c r="A3154" s="381" t="str">
        <f>IF(C3159=0,"","改良商品テーブル")</f>
        <v/>
      </c>
      <c r="B3154" s="381" t="s">
        <v>1285</v>
      </c>
      <c r="C3154" s="381">
        <f>選択!$A$2</f>
        <v>2025</v>
      </c>
    </row>
    <row r="3155" spans="1:4">
      <c r="A3155" s="381" t="str">
        <f>IF(C3159=0,"","改良商品テーブル")</f>
        <v/>
      </c>
      <c r="B3155" s="381" t="s">
        <v>1254</v>
      </c>
      <c r="C3155" s="381" t="str">
        <f>選択!$A$1</f>
        <v>商品改良支援</v>
      </c>
    </row>
    <row r="3156" spans="1:4">
      <c r="A3156" s="381" t="str">
        <f>IF(C3159=0,"","改良商品テーブル")</f>
        <v/>
      </c>
      <c r="B3156" s="381" t="s">
        <v>1286</v>
      </c>
      <c r="C3156" s="381" t="e">
        <f ca="1">$C$127</f>
        <v>#N/A</v>
      </c>
    </row>
    <row r="3157" spans="1:4">
      <c r="A3157" s="381" t="str">
        <f>IF(C3159=0,"","改良商品テーブル")</f>
        <v/>
      </c>
      <c r="B3157" s="381" t="s">
        <v>1347</v>
      </c>
      <c r="C3157" s="381" t="s">
        <v>1351</v>
      </c>
    </row>
    <row r="3158" spans="1:4">
      <c r="A3158" s="381" t="str">
        <f>IF(C3159=0,"","改良商品テーブル")</f>
        <v/>
      </c>
      <c r="B3158" s="381" t="s">
        <v>1348</v>
      </c>
      <c r="C3158" s="381">
        <f>改良商品入力!F199</f>
        <v>0</v>
      </c>
    </row>
    <row r="3159" spans="1:4">
      <c r="A3159" s="381" t="str">
        <f>IF(C3159=0,"","改良商品テーブル")</f>
        <v/>
      </c>
      <c r="B3159" s="381" t="s">
        <v>1349</v>
      </c>
      <c r="C3159" s="381">
        <f>改良商品入力!E199</f>
        <v>0</v>
      </c>
    </row>
    <row r="3160" spans="1:4">
      <c r="A3160" s="381" t="str">
        <f>IF(C3166=0,"","改良商品テーブル")</f>
        <v/>
      </c>
      <c r="B3160" s="381" t="s">
        <v>1284</v>
      </c>
      <c r="C3160" s="381" t="str">
        <f>申請用入力!$R$12</f>
        <v/>
      </c>
      <c r="D3160" s="381" t="s">
        <v>1186</v>
      </c>
    </row>
    <row r="3161" spans="1:4">
      <c r="A3161" s="381" t="str">
        <f>IF(C3166=0,"","改良商品テーブル")</f>
        <v/>
      </c>
      <c r="B3161" s="381" t="s">
        <v>1285</v>
      </c>
      <c r="C3161" s="381">
        <f>選択!$A$2</f>
        <v>2025</v>
      </c>
    </row>
    <row r="3162" spans="1:4">
      <c r="A3162" s="381" t="str">
        <f>IF(C3166=0,"","改良商品テーブル")</f>
        <v/>
      </c>
      <c r="B3162" s="381" t="s">
        <v>1254</v>
      </c>
      <c r="C3162" s="381" t="str">
        <f>選択!$A$1</f>
        <v>商品改良支援</v>
      </c>
    </row>
    <row r="3163" spans="1:4">
      <c r="A3163" s="381" t="str">
        <f>IF(C3166=0,"","改良商品テーブル")</f>
        <v/>
      </c>
      <c r="B3163" s="381" t="s">
        <v>1286</v>
      </c>
      <c r="C3163" s="381" t="e">
        <f ca="1">$C$127</f>
        <v>#N/A</v>
      </c>
    </row>
    <row r="3164" spans="1:4">
      <c r="A3164" s="381" t="str">
        <f>IF(C3166=0,"","改良商品テーブル")</f>
        <v/>
      </c>
      <c r="B3164" s="381" t="s">
        <v>1347</v>
      </c>
      <c r="C3164" s="381" t="s">
        <v>1351</v>
      </c>
    </row>
    <row r="3165" spans="1:4">
      <c r="A3165" s="381" t="str">
        <f>IF(C3166=0,"","改良商品テーブル")</f>
        <v/>
      </c>
      <c r="B3165" s="381" t="s">
        <v>1348</v>
      </c>
      <c r="C3165" s="381">
        <f>改良商品入力!F200</f>
        <v>0</v>
      </c>
    </row>
    <row r="3166" spans="1:4">
      <c r="A3166" s="381" t="str">
        <f>IF(C3166=0,"","改良商品テーブル")</f>
        <v/>
      </c>
      <c r="B3166" s="381" t="s">
        <v>1349</v>
      </c>
      <c r="C3166" s="381">
        <f>改良商品入力!E200</f>
        <v>0</v>
      </c>
    </row>
    <row r="3167" spans="1:4">
      <c r="A3167" s="381" t="str">
        <f>IF(C3173=0,"","改良商品テーブル")</f>
        <v/>
      </c>
      <c r="B3167" s="381" t="s">
        <v>1284</v>
      </c>
      <c r="C3167" s="381" t="str">
        <f>申請用入力!$R$12</f>
        <v/>
      </c>
      <c r="D3167" s="381" t="s">
        <v>1186</v>
      </c>
    </row>
    <row r="3168" spans="1:4">
      <c r="A3168" s="381" t="str">
        <f>IF(C3173=0,"","改良商品テーブル")</f>
        <v/>
      </c>
      <c r="B3168" s="381" t="s">
        <v>1285</v>
      </c>
      <c r="C3168" s="381">
        <f>選択!$A$2</f>
        <v>2025</v>
      </c>
    </row>
    <row r="3169" spans="1:4">
      <c r="A3169" s="381" t="str">
        <f>IF(C3173=0,"","改良商品テーブル")</f>
        <v/>
      </c>
      <c r="B3169" s="381" t="s">
        <v>1254</v>
      </c>
      <c r="C3169" s="381" t="str">
        <f>選択!$A$1</f>
        <v>商品改良支援</v>
      </c>
    </row>
    <row r="3170" spans="1:4">
      <c r="A3170" s="381" t="str">
        <f>IF(C3173=0,"","改良商品テーブル")</f>
        <v/>
      </c>
      <c r="B3170" s="381" t="s">
        <v>1286</v>
      </c>
      <c r="C3170" s="381" t="e">
        <f ca="1">$C$127</f>
        <v>#N/A</v>
      </c>
    </row>
    <row r="3171" spans="1:4">
      <c r="A3171" s="381" t="str">
        <f>IF(C3173=0,"","改良商品テーブル")</f>
        <v/>
      </c>
      <c r="B3171" s="381" t="s">
        <v>1347</v>
      </c>
      <c r="C3171" s="381" t="s">
        <v>1351</v>
      </c>
    </row>
    <row r="3172" spans="1:4">
      <c r="A3172" s="381" t="str">
        <f>IF(C3173=0,"","改良商品テーブル")</f>
        <v/>
      </c>
      <c r="B3172" s="381" t="s">
        <v>1348</v>
      </c>
      <c r="C3172" s="381">
        <f>改良商品入力!F201</f>
        <v>0</v>
      </c>
    </row>
    <row r="3173" spans="1:4">
      <c r="A3173" s="381" t="str">
        <f>IF(C3173=0,"","改良商品テーブル")</f>
        <v/>
      </c>
      <c r="B3173" s="381" t="s">
        <v>1349</v>
      </c>
      <c r="C3173" s="381">
        <f>改良商品入力!E201</f>
        <v>0</v>
      </c>
    </row>
    <row r="3174" spans="1:4">
      <c r="A3174" s="381" t="str">
        <f>IF(C3180=0,"","改良商品テーブル")</f>
        <v/>
      </c>
      <c r="B3174" s="381" t="s">
        <v>1284</v>
      </c>
      <c r="C3174" s="381" t="str">
        <f>申請用入力!$R$12</f>
        <v/>
      </c>
      <c r="D3174" s="381" t="s">
        <v>1186</v>
      </c>
    </row>
    <row r="3175" spans="1:4">
      <c r="A3175" s="381" t="str">
        <f>IF(C3180=0,"","改良商品テーブル")</f>
        <v/>
      </c>
      <c r="B3175" s="381" t="s">
        <v>1285</v>
      </c>
      <c r="C3175" s="381">
        <f>選択!$A$2</f>
        <v>2025</v>
      </c>
    </row>
    <row r="3176" spans="1:4">
      <c r="A3176" s="381" t="str">
        <f>IF(C3180=0,"","改良商品テーブル")</f>
        <v/>
      </c>
      <c r="B3176" s="381" t="s">
        <v>1254</v>
      </c>
      <c r="C3176" s="381" t="str">
        <f>選択!$A$1</f>
        <v>商品改良支援</v>
      </c>
    </row>
    <row r="3177" spans="1:4">
      <c r="A3177" s="381" t="str">
        <f>IF(C3180=0,"","改良商品テーブル")</f>
        <v/>
      </c>
      <c r="B3177" s="381" t="s">
        <v>1286</v>
      </c>
      <c r="C3177" s="381" t="e">
        <f ca="1">$C$127</f>
        <v>#N/A</v>
      </c>
    </row>
    <row r="3178" spans="1:4">
      <c r="A3178" s="381" t="str">
        <f>IF(C3180=0,"","改良商品テーブル")</f>
        <v/>
      </c>
      <c r="B3178" s="381" t="s">
        <v>1347</v>
      </c>
      <c r="C3178" s="381" t="s">
        <v>1351</v>
      </c>
    </row>
    <row r="3179" spans="1:4">
      <c r="A3179" s="381" t="str">
        <f>IF(C3180=0,"","改良商品テーブル")</f>
        <v/>
      </c>
      <c r="B3179" s="381" t="s">
        <v>1348</v>
      </c>
      <c r="C3179" s="381">
        <f>改良商品入力!F202</f>
        <v>0</v>
      </c>
    </row>
    <row r="3180" spans="1:4">
      <c r="A3180" s="381" t="str">
        <f>IF(C3180=0,"","改良商品テーブル")</f>
        <v/>
      </c>
      <c r="B3180" s="381" t="s">
        <v>1349</v>
      </c>
      <c r="C3180" s="381">
        <f>改良商品入力!E202</f>
        <v>0</v>
      </c>
    </row>
    <row r="3181" spans="1:4">
      <c r="A3181" s="381" t="str">
        <f>IF(C3187=0,"","改良商品テーブル")</f>
        <v/>
      </c>
      <c r="B3181" s="381" t="s">
        <v>1284</v>
      </c>
      <c r="C3181" s="381" t="str">
        <f>申請用入力!$R$12</f>
        <v/>
      </c>
      <c r="D3181" s="381" t="s">
        <v>1186</v>
      </c>
    </row>
    <row r="3182" spans="1:4">
      <c r="A3182" s="381" t="str">
        <f>IF(C3187=0,"","改良商品テーブル")</f>
        <v/>
      </c>
      <c r="B3182" s="381" t="s">
        <v>1285</v>
      </c>
      <c r="C3182" s="381">
        <f>選択!$A$2</f>
        <v>2025</v>
      </c>
    </row>
    <row r="3183" spans="1:4">
      <c r="A3183" s="381" t="str">
        <f>IF(C3187=0,"","改良商品テーブル")</f>
        <v/>
      </c>
      <c r="B3183" s="381" t="s">
        <v>1254</v>
      </c>
      <c r="C3183" s="381" t="str">
        <f>選択!$A$1</f>
        <v>商品改良支援</v>
      </c>
    </row>
    <row r="3184" spans="1:4">
      <c r="A3184" s="381" t="str">
        <f>IF(C3187=0,"","改良商品テーブル")</f>
        <v/>
      </c>
      <c r="B3184" s="381" t="s">
        <v>1286</v>
      </c>
      <c r="C3184" s="381" t="e">
        <f ca="1">$C$127</f>
        <v>#N/A</v>
      </c>
    </row>
    <row r="3185" spans="1:3">
      <c r="A3185" s="381" t="str">
        <f>IF(C3187=0,"","改良商品テーブル")</f>
        <v/>
      </c>
      <c r="B3185" s="381" t="s">
        <v>1347</v>
      </c>
      <c r="C3185" s="381" t="s">
        <v>1351</v>
      </c>
    </row>
    <row r="3186" spans="1:3">
      <c r="A3186" s="381" t="str">
        <f>IF(C3187=0,"","改良商品テーブル")</f>
        <v/>
      </c>
      <c r="B3186" s="381" t="s">
        <v>1348</v>
      </c>
      <c r="C3186" s="381">
        <f>改良商品入力!F203</f>
        <v>0</v>
      </c>
    </row>
    <row r="3187" spans="1:3">
      <c r="A3187" s="381" t="str">
        <f>IF(C3187=0,"","改良商品テーブル")</f>
        <v/>
      </c>
      <c r="B3187" s="381" t="s">
        <v>1349</v>
      </c>
      <c r="C3187" s="381">
        <f>改良商品入力!E203</f>
        <v>0</v>
      </c>
    </row>
  </sheetData>
  <sheetProtection sheet="1" objects="1" scenarios="1"/>
  <phoneticPr fontId="7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B6D4-DB6E-4744-A790-C8B7F3A84BC2}">
  <sheetPr>
    <tabColor rgb="FF92D050"/>
    <pageSetUpPr fitToPage="1"/>
  </sheetPr>
  <dimension ref="A1:G29"/>
  <sheetViews>
    <sheetView showGridLines="0" view="pageBreakPreview" zoomScale="90" zoomScaleNormal="70" zoomScaleSheetLayoutView="90" workbookViewId="0">
      <selection activeCell="D8" sqref="D8:E8"/>
    </sheetView>
  </sheetViews>
  <sheetFormatPr defaultColWidth="9" defaultRowHeight="13.2"/>
  <cols>
    <col min="1" max="1" width="13.21875" style="2" customWidth="1"/>
    <col min="2" max="3" width="18.44140625" style="2" customWidth="1"/>
    <col min="4" max="4" width="25.109375" style="2" customWidth="1"/>
    <col min="5" max="5" width="14.33203125" style="2" customWidth="1"/>
    <col min="6" max="6" width="2.88671875" style="2" customWidth="1"/>
    <col min="7" max="16384" width="9" style="2"/>
  </cols>
  <sheetData>
    <row r="1" spans="1:7">
      <c r="E1" s="97" t="s">
        <v>1134</v>
      </c>
    </row>
    <row r="2" spans="1:7" ht="20.25" customHeight="1">
      <c r="D2" s="774" t="str">
        <f>IF(申請用入力!G163="","",申請用入力!G163)</f>
        <v/>
      </c>
      <c r="E2" s="774"/>
      <c r="G2" s="90"/>
    </row>
    <row r="3" spans="1:7" s="92" customFormat="1" ht="31.5" customHeight="1">
      <c r="A3" s="775" t="s">
        <v>31</v>
      </c>
      <c r="B3" s="775"/>
      <c r="C3" s="775"/>
      <c r="D3" s="775"/>
      <c r="E3" s="775"/>
      <c r="G3" s="91"/>
    </row>
    <row r="4" spans="1:7" s="92" customFormat="1"/>
    <row r="5" spans="1:7" s="92" customFormat="1"/>
    <row r="6" spans="1:7" s="92" customFormat="1" ht="15" customHeight="1">
      <c r="C6" s="93" t="s">
        <v>32</v>
      </c>
      <c r="D6" s="776" t="str">
        <f>IFERROR(LEFT(申請用入力!R4,FIND(" ",SUBSTITUTE(申請用入力!R4,"　"," "))-1),LEFT(申請用入力!R4,18))</f>
        <v/>
      </c>
      <c r="E6" s="776"/>
      <c r="G6" s="35"/>
    </row>
    <row r="7" spans="1:7" s="92" customFormat="1" ht="15" customHeight="1">
      <c r="C7" s="93"/>
      <c r="D7" s="776" t="str">
        <f>IFERROR(MID(申請用入力!R4,FIND(" ",SUBSTITUTE(申請用入力!R4,"　"," "))+1,LEN(申請用入力!R4)),MID(申請用入力!R4,LEN(D6)+1,99))</f>
        <v/>
      </c>
      <c r="E7" s="776"/>
      <c r="G7" s="35"/>
    </row>
    <row r="8" spans="1:7" s="92" customFormat="1" ht="28.5" customHeight="1">
      <c r="C8" s="93" t="s">
        <v>33</v>
      </c>
      <c r="D8" s="777" t="str">
        <f>申請用入力!R7</f>
        <v/>
      </c>
      <c r="E8" s="777"/>
      <c r="G8" s="94"/>
    </row>
    <row r="9" spans="1:7" s="92" customFormat="1" ht="34.5" customHeight="1">
      <c r="A9" s="91"/>
      <c r="B9" s="91"/>
    </row>
    <row r="10" spans="1:7" s="92" customFormat="1" ht="24" customHeight="1">
      <c r="A10" s="2" t="s">
        <v>34</v>
      </c>
    </row>
    <row r="11" spans="1:7" s="92" customFormat="1" ht="48.75" customHeight="1">
      <c r="A11" s="770" t="s">
        <v>35</v>
      </c>
      <c r="B11" s="770"/>
      <c r="C11" s="770"/>
      <c r="D11" s="770"/>
      <c r="E11" s="770"/>
    </row>
    <row r="12" spans="1:7" s="92" customFormat="1" ht="34.5" customHeight="1">
      <c r="A12" s="770" t="s">
        <v>36</v>
      </c>
      <c r="B12" s="770"/>
      <c r="C12" s="770"/>
      <c r="D12" s="770"/>
      <c r="E12" s="770"/>
    </row>
    <row r="13" spans="1:7" s="92" customFormat="1" ht="34.5" customHeight="1">
      <c r="A13" s="770" t="s">
        <v>37</v>
      </c>
      <c r="B13" s="770"/>
      <c r="C13" s="770"/>
      <c r="D13" s="770"/>
      <c r="E13" s="770"/>
    </row>
    <row r="14" spans="1:7" s="92" customFormat="1" ht="34.5" customHeight="1">
      <c r="A14" s="770" t="s">
        <v>38</v>
      </c>
      <c r="B14" s="770"/>
      <c r="C14" s="770"/>
      <c r="D14" s="770"/>
      <c r="E14" s="770"/>
    </row>
    <row r="15" spans="1:7" s="92" customFormat="1" ht="22.5" customHeight="1">
      <c r="A15" s="95"/>
      <c r="B15" s="95"/>
      <c r="C15" s="95"/>
      <c r="D15" s="95"/>
      <c r="E15" s="95"/>
    </row>
    <row r="16" spans="1:7" s="92" customFormat="1" ht="24" customHeight="1">
      <c r="A16" s="2" t="s">
        <v>39</v>
      </c>
      <c r="E16" s="96" t="s">
        <v>3</v>
      </c>
    </row>
    <row r="18" spans="1:5">
      <c r="A18" s="2" t="s">
        <v>40</v>
      </c>
      <c r="E18" s="33" t="str">
        <f>IF(申請用入力!R80=TRUE,"✔","")</f>
        <v/>
      </c>
    </row>
    <row r="20" spans="1:5">
      <c r="A20" s="2" t="s">
        <v>41</v>
      </c>
      <c r="E20" s="33" t="str">
        <f>IF(申請用入力!R81=TRUE,"✔","")</f>
        <v/>
      </c>
    </row>
    <row r="22" spans="1:5">
      <c r="A22" s="2" t="s">
        <v>42</v>
      </c>
      <c r="E22" s="33" t="str">
        <f>IF(申請用入力!R82=TRUE,"✔","")</f>
        <v/>
      </c>
    </row>
    <row r="24" spans="1:5">
      <c r="A24" s="2" t="s">
        <v>43</v>
      </c>
      <c r="E24" s="33" t="str">
        <f>IF(申請用入力!R83=TRUE,"✔","")</f>
        <v/>
      </c>
    </row>
    <row r="26" spans="1:5" s="92" customFormat="1" ht="27" customHeight="1">
      <c r="A26" s="95"/>
      <c r="B26" s="95"/>
      <c r="C26" s="95"/>
      <c r="D26" s="95"/>
      <c r="E26" s="95"/>
    </row>
    <row r="27" spans="1:5" s="92" customFormat="1" ht="24" customHeight="1">
      <c r="A27" s="2" t="s">
        <v>44</v>
      </c>
    </row>
    <row r="28" spans="1:5" s="92" customFormat="1" ht="194.25" customHeight="1">
      <c r="A28" s="771" t="s">
        <v>209</v>
      </c>
      <c r="B28" s="772"/>
      <c r="C28" s="772"/>
      <c r="D28" s="772"/>
      <c r="E28" s="773"/>
    </row>
    <row r="29" spans="1:5" s="92" customFormat="1"/>
  </sheetData>
  <sheetProtection sheet="1" formatColumns="0" formatRows="0"/>
  <mergeCells count="10">
    <mergeCell ref="A12:E12"/>
    <mergeCell ref="A13:E13"/>
    <mergeCell ref="A14:E14"/>
    <mergeCell ref="A28:E28"/>
    <mergeCell ref="D2:E2"/>
    <mergeCell ref="A3:E3"/>
    <mergeCell ref="D6:E6"/>
    <mergeCell ref="D7:E7"/>
    <mergeCell ref="D8:E8"/>
    <mergeCell ref="A11:E11"/>
  </mergeCells>
  <phoneticPr fontId="7"/>
  <conditionalFormatting sqref="D2:E2">
    <cfRule type="containsBlanks" dxfId="15" priority="1">
      <formula>LEN(TRIM(D2))=0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07BC9-8F5F-4729-ACAF-D10BEC3A5D3B}">
  <sheetPr>
    <tabColor rgb="FF92D050"/>
    <pageSetUpPr fitToPage="1"/>
  </sheetPr>
  <dimension ref="A1:H28"/>
  <sheetViews>
    <sheetView view="pageBreakPreview" topLeftCell="A12" zoomScaleNormal="70" zoomScaleSheetLayoutView="100" workbookViewId="0">
      <selection activeCell="D14" sqref="D14:G14"/>
    </sheetView>
  </sheetViews>
  <sheetFormatPr defaultColWidth="9" defaultRowHeight="13.2"/>
  <cols>
    <col min="1" max="2" width="7.6640625" style="42" customWidth="1"/>
    <col min="3" max="4" width="14.6640625" style="42" customWidth="1"/>
    <col min="5" max="7" width="18.6640625" style="42" customWidth="1"/>
    <col min="8" max="16384" width="9" style="2"/>
  </cols>
  <sheetData>
    <row r="1" spans="1:8">
      <c r="G1" s="41" t="s">
        <v>1135</v>
      </c>
    </row>
    <row r="2" spans="1:8" s="92" customFormat="1" ht="26.1" customHeight="1">
      <c r="A2" s="775" t="s">
        <v>45</v>
      </c>
      <c r="B2" s="775"/>
      <c r="C2" s="775"/>
      <c r="D2" s="775"/>
      <c r="E2" s="775"/>
      <c r="F2" s="775"/>
      <c r="G2" s="775"/>
    </row>
    <row r="3" spans="1:8" s="92" customFormat="1">
      <c r="A3" s="98"/>
      <c r="B3" s="98"/>
      <c r="C3" s="98"/>
      <c r="D3" s="98"/>
      <c r="E3" s="98"/>
      <c r="F3" s="98"/>
      <c r="G3" s="98"/>
    </row>
    <row r="4" spans="1:8" s="92" customFormat="1" ht="30" customHeight="1">
      <c r="A4" s="66"/>
      <c r="B4" s="66"/>
      <c r="C4" s="66"/>
      <c r="D4" s="66"/>
      <c r="E4" s="17" t="s">
        <v>46</v>
      </c>
      <c r="F4" s="783" t="str">
        <f>IF(申請用入力!R4="","",申請用入力!R4)</f>
        <v/>
      </c>
      <c r="G4" s="783"/>
    </row>
    <row r="5" spans="1:8" s="92" customFormat="1" ht="20.100000000000001" customHeight="1">
      <c r="A5" s="99" t="s">
        <v>952</v>
      </c>
      <c r="B5" s="99"/>
      <c r="C5" s="98"/>
      <c r="D5" s="98"/>
      <c r="E5" s="98"/>
      <c r="F5" s="98"/>
      <c r="G5" s="98"/>
    </row>
    <row r="6" spans="1:8" s="92" customFormat="1" ht="24" customHeight="1">
      <c r="A6" s="100" t="s">
        <v>47</v>
      </c>
      <c r="B6" s="44"/>
      <c r="C6" s="784" t="str">
        <f>IF(申請用入力!R46="","",申請用入力!R46)</f>
        <v/>
      </c>
      <c r="D6" s="785"/>
      <c r="E6" s="100" t="s">
        <v>48</v>
      </c>
      <c r="F6" s="784" t="str">
        <f>IF(申請用入力!R86="","",申請用入力!R86)</f>
        <v/>
      </c>
      <c r="G6" s="785"/>
    </row>
    <row r="7" spans="1:8" s="92" customFormat="1" ht="20.100000000000001" customHeight="1">
      <c r="A7" s="99" t="s">
        <v>49</v>
      </c>
      <c r="B7" s="99"/>
      <c r="C7" s="98"/>
      <c r="D7" s="98"/>
      <c r="E7" s="98"/>
      <c r="F7" s="98"/>
      <c r="G7" s="98"/>
    </row>
    <row r="8" spans="1:8" s="92" customFormat="1" ht="20.100000000000001" customHeight="1">
      <c r="A8" s="44" t="s">
        <v>333</v>
      </c>
      <c r="B8" s="44"/>
      <c r="C8" s="654" t="str">
        <f>"　①"&amp;申請用入力!R87&amp;"　　②"&amp;申請用入力!R88&amp;"　　③"&amp;申請用入力!R89</f>
        <v>　①　　②　　③</v>
      </c>
      <c r="D8" s="655"/>
      <c r="E8" s="655"/>
      <c r="F8" s="655"/>
      <c r="G8" s="675"/>
    </row>
    <row r="9" spans="1:8" s="92" customFormat="1" ht="50.1" customHeight="1">
      <c r="A9" s="689" t="str">
        <f>IF(申請用入力!R90="","",申請用入力!R90)</f>
        <v/>
      </c>
      <c r="B9" s="680"/>
      <c r="C9" s="680"/>
      <c r="D9" s="680"/>
      <c r="E9" s="680"/>
      <c r="F9" s="680"/>
      <c r="G9" s="681"/>
    </row>
    <row r="10" spans="1:8" s="92" customFormat="1" ht="20.100000000000001" customHeight="1">
      <c r="A10" s="99" t="s">
        <v>50</v>
      </c>
      <c r="B10" s="99"/>
      <c r="C10" s="98"/>
      <c r="D10" s="98"/>
      <c r="E10" s="98"/>
      <c r="F10" s="98"/>
      <c r="G10" s="98"/>
    </row>
    <row r="11" spans="1:8" s="92" customFormat="1" ht="20.100000000000001" customHeight="1">
      <c r="A11" s="44" t="s">
        <v>333</v>
      </c>
      <c r="B11" s="44"/>
      <c r="C11" s="654" t="str">
        <f>"　①"&amp;申請用入力!R91&amp;"　　②"&amp;申請用入力!R92&amp;"　　③"&amp;申請用入力!R93</f>
        <v>　①　　②　　③</v>
      </c>
      <c r="D11" s="655"/>
      <c r="E11" s="655"/>
      <c r="F11" s="655"/>
      <c r="G11" s="675"/>
    </row>
    <row r="12" spans="1:8" s="92" customFormat="1" ht="50.1" customHeight="1">
      <c r="A12" s="689" t="str">
        <f>IF(申請用入力!R94="","",申請用入力!R94)</f>
        <v/>
      </c>
      <c r="B12" s="680"/>
      <c r="C12" s="680"/>
      <c r="D12" s="680"/>
      <c r="E12" s="680"/>
      <c r="F12" s="680"/>
      <c r="G12" s="681"/>
    </row>
    <row r="13" spans="1:8" s="92" customFormat="1" ht="20.100000000000001" customHeight="1">
      <c r="A13" s="99" t="s">
        <v>51</v>
      </c>
      <c r="B13" s="42"/>
      <c r="C13" s="98"/>
      <c r="D13" s="98"/>
      <c r="E13" s="98"/>
      <c r="F13" s="98"/>
      <c r="G13" s="98"/>
    </row>
    <row r="14" spans="1:8" s="92" customFormat="1" ht="50.1" customHeight="1">
      <c r="A14" s="60" t="s">
        <v>52</v>
      </c>
      <c r="B14" s="781" t="str">
        <f>IF(申請用入力!R96=TRUE," ☑"," □")&amp;" 営業活動 "&amp;IF(申請用入力!S96=TRUE," ☑"," □")&amp;" 出展"&amp;CHAR(10)&amp;IF(申請用入力!T96=TRUE," ☑"," □")&amp;" 商品改良 "&amp;IF(申請用入力!U96=TRUE," ☑"," □")&amp;" 視察"&amp;CHAR(10)&amp;IF(申請用入力!V96=TRUE," ☑"," □")&amp;" 商談        "&amp;IF(申請用入力!W96=TRUE," ☑"," □")&amp;" その他"</f>
        <v xml:space="preserve"> □ 営業活動  □ 出展
 □ 商品改良  □ 視察
 □ 商談         □ その他</v>
      </c>
      <c r="C14" s="781"/>
      <c r="D14" s="782" t="str">
        <f>IF(申請用入力!R97="","",申請用入力!R97)</f>
        <v/>
      </c>
      <c r="E14" s="782"/>
      <c r="F14" s="782"/>
      <c r="G14" s="782"/>
    </row>
    <row r="15" spans="1:8" ht="50.1" customHeight="1">
      <c r="A15" s="60" t="s">
        <v>53</v>
      </c>
      <c r="B15" s="781" t="str">
        <f>IF(申請用入力!R98=TRUE," ☑"," □")&amp;" 営業活動 "&amp;IF(申請用入力!S98=TRUE," ☑"," □")&amp;" 出展"&amp;CHAR(10)&amp;IF(申請用入力!T98=TRUE," ☑"," □")&amp;" 商品改良 "&amp;IF(申請用入力!U98=TRUE," ☑"," □")&amp;" 視察"&amp;CHAR(10)&amp;IF(申請用入力!V98=TRUE," ☑"," □")&amp;" 商談        "&amp;IF(申請用入力!W98=TRUE," ☑"," □")&amp;" その他"</f>
        <v xml:space="preserve"> □ 営業活動  □ 出展
 □ 商品改良  □ 視察
 □ 商談         □ その他</v>
      </c>
      <c r="C15" s="781"/>
      <c r="D15" s="689" t="str">
        <f>IF(申請用入力!R99="","",申請用入力!R99)</f>
        <v/>
      </c>
      <c r="E15" s="680"/>
      <c r="F15" s="680"/>
      <c r="G15" s="681"/>
      <c r="H15" s="92"/>
    </row>
    <row r="16" spans="1:8" ht="50.1" customHeight="1">
      <c r="A16" s="60" t="s">
        <v>54</v>
      </c>
      <c r="B16" s="781" t="str">
        <f>IF(申請用入力!R100=TRUE," ☑"," □")&amp;" 営業活動 "&amp;IF(申請用入力!S100=TRUE," ☑"," □")&amp;" 出展"&amp;CHAR(10)&amp;IF(申請用入力!T100=TRUE," ☑"," □")&amp;" 商品改良 "&amp;IF(申請用入力!U100=TRUE," ☑"," □")&amp;" 視察"&amp;CHAR(10)&amp;IF(申請用入力!V100=TRUE," ☑"," □")&amp;" 商談        "&amp;IF(申請用入力!W100=TRUE," ☑"," □")&amp;" その他"</f>
        <v xml:space="preserve"> □ 営業活動  □ 出展
 □ 商品改良  □ 視察
 □ 商談         □ その他</v>
      </c>
      <c r="C16" s="781"/>
      <c r="D16" s="689" t="str">
        <f>IF(申請用入力!R101="","",申請用入力!R101)</f>
        <v/>
      </c>
      <c r="E16" s="779"/>
      <c r="F16" s="779"/>
      <c r="G16" s="780"/>
      <c r="H16" s="92"/>
    </row>
    <row r="17" spans="1:8" ht="50.1" customHeight="1">
      <c r="A17" s="60" t="s">
        <v>55</v>
      </c>
      <c r="B17" s="781" t="str">
        <f>IF(申請用入力!R102=TRUE," ☑"," □")&amp;" 営業活動 "&amp;IF(申請用入力!S102=TRUE," ☑"," □")&amp;" 出展"&amp;CHAR(10)&amp;IF(申請用入力!T102=TRUE," ☑"," □")&amp;" 商品改良 "&amp;IF(申請用入力!U102=TRUE," ☑"," □")&amp;" 視察"&amp;CHAR(10)&amp;IF(申請用入力!V102=TRUE," ☑"," □")&amp;" 商談        "&amp;IF(申請用入力!W102=TRUE," ☑"," □")&amp;" その他"</f>
        <v xml:space="preserve"> □ 営業活動  □ 出展
 □ 商品改良  □ 視察
 □ 商談         □ その他</v>
      </c>
      <c r="C17" s="781"/>
      <c r="D17" s="689" t="str">
        <f>IF(申請用入力!R103="","",申請用入力!R103)</f>
        <v/>
      </c>
      <c r="E17" s="779"/>
      <c r="F17" s="779"/>
      <c r="G17" s="780"/>
      <c r="H17" s="92"/>
    </row>
    <row r="18" spans="1:8" ht="50.1" customHeight="1">
      <c r="A18" s="60" t="s">
        <v>56</v>
      </c>
      <c r="B18" s="781" t="str">
        <f>IF(申請用入力!R104=TRUE," ☑"," □")&amp;" 営業活動 "&amp;IF(申請用入力!S104=TRUE," ☑"," □")&amp;" 出展"&amp;CHAR(10)&amp;IF(申請用入力!T104=TRUE," ☑"," □")&amp;" 商品改良 "&amp;IF(申請用入力!U104=TRUE," ☑"," □")&amp;" 視察"&amp;CHAR(10)&amp;IF(申請用入力!V104=TRUE," ☑"," □")&amp;" 商談        "&amp;IF(申請用入力!W104=TRUE," ☑"," □")&amp;" その他"</f>
        <v xml:space="preserve"> □ 営業活動  □ 出展
 □ 商品改良  □ 視察
 □ 商談         □ その他</v>
      </c>
      <c r="C18" s="781"/>
      <c r="D18" s="689" t="str">
        <f>IF(申請用入力!R105="","",申請用入力!R105)</f>
        <v/>
      </c>
      <c r="E18" s="779"/>
      <c r="F18" s="779"/>
      <c r="G18" s="780"/>
      <c r="H18" s="92"/>
    </row>
    <row r="19" spans="1:8" ht="50.1" customHeight="1">
      <c r="A19" s="60" t="s">
        <v>57</v>
      </c>
      <c r="B19" s="781" t="str">
        <f>IF(申請用入力!R106=TRUE," ☑"," □")&amp;" 営業活動 "&amp;IF(申請用入力!S106=TRUE," ☑"," □")&amp;" 出展"&amp;CHAR(10)&amp;IF(申請用入力!T106=TRUE," ☑"," □")&amp;" 商品改良 "&amp;IF(申請用入力!U106=TRUE," ☑"," □")&amp;" 視察"&amp;CHAR(10)&amp;IF(申請用入力!V106=TRUE," ☑"," □")&amp;" 商談        "&amp;IF(申請用入力!W106=TRUE," ☑"," □")&amp;" その他"</f>
        <v xml:space="preserve"> □ 営業活動  □ 出展
 □ 商品改良  □ 視察
 □ 商談         □ その他</v>
      </c>
      <c r="C19" s="781"/>
      <c r="D19" s="689" t="str">
        <f>IF(申請用入力!R107="","",申請用入力!R107)</f>
        <v/>
      </c>
      <c r="E19" s="779"/>
      <c r="F19" s="779"/>
      <c r="G19" s="780"/>
    </row>
    <row r="20" spans="1:8" ht="50.1" customHeight="1">
      <c r="A20" s="60" t="s">
        <v>58</v>
      </c>
      <c r="B20" s="781" t="str">
        <f>IF(申請用入力!R108=TRUE," ☑"," □")&amp;" 営業活動 "&amp;IF(申請用入力!S108=TRUE," ☑"," □")&amp;" 出展"&amp;CHAR(10)&amp;IF(申請用入力!T108=TRUE," ☑"," □")&amp;" 商品改良 "&amp;IF(申請用入力!U108=TRUE," ☑"," □")&amp;" 視察"&amp;CHAR(10)&amp;IF(申請用入力!V108=TRUE," ☑"," □")&amp;" 商談        "&amp;IF(申請用入力!W108=TRUE," ☑"," □")&amp;" その他"</f>
        <v xml:space="preserve"> □ 営業活動  □ 出展
 □ 商品改良  □ 視察
 □ 商談         □ その他</v>
      </c>
      <c r="C20" s="781"/>
      <c r="D20" s="689" t="str">
        <f>IF(申請用入力!R109="","",申請用入力!R109)</f>
        <v/>
      </c>
      <c r="E20" s="779"/>
      <c r="F20" s="779"/>
      <c r="G20" s="780"/>
    </row>
    <row r="21" spans="1:8" ht="50.1" customHeight="1">
      <c r="A21" s="60" t="s">
        <v>59</v>
      </c>
      <c r="B21" s="781" t="str">
        <f>IF(申請用入力!R110=TRUE," ☑"," □")&amp;" 営業活動 "&amp;IF(申請用入力!S110=TRUE," ☑"," □")&amp;" 出展"&amp;CHAR(10)&amp;IF(申請用入力!T110=TRUE," ☑"," □")&amp;" 商品改良 "&amp;IF(申請用入力!U110=TRUE," ☑"," □")&amp;" 視察"&amp;CHAR(10)&amp;IF(申請用入力!V110=TRUE," ☑"," □")&amp;" 商談        "&amp;IF(申請用入力!W110=TRUE," ☑"," □")&amp;" その他"</f>
        <v xml:space="preserve"> □ 営業活動  □ 出展
 □ 商品改良  □ 視察
 □ 商談         □ その他</v>
      </c>
      <c r="C21" s="781"/>
      <c r="D21" s="689" t="str">
        <f>IF(申請用入力!R111="","",申請用入力!R111)</f>
        <v/>
      </c>
      <c r="E21" s="779"/>
      <c r="F21" s="779"/>
      <c r="G21" s="780"/>
    </row>
    <row r="22" spans="1:8" ht="50.1" customHeight="1">
      <c r="A22" s="60" t="s">
        <v>60</v>
      </c>
      <c r="B22" s="781" t="str">
        <f>IF(申請用入力!R112=TRUE," ☑"," □")&amp;" 営業活動 "&amp;IF(申請用入力!S112=TRUE," ☑"," □")&amp;" 出展"&amp;CHAR(10)&amp;IF(申請用入力!T112=TRUE," ☑"," □")&amp;" 商品改良 "&amp;IF(申請用入力!U112=TRUE," ☑"," □")&amp;" 視察"&amp;CHAR(10)&amp;IF(申請用入力!V112=TRUE," ☑"," □")&amp;" 商談        "&amp;IF(申請用入力!W112=TRUE," ☑"," □")&amp;" その他"</f>
        <v xml:space="preserve"> □ 営業活動  □ 出展
 □ 商品改良  □ 視察
 □ 商談         □ その他</v>
      </c>
      <c r="C22" s="781"/>
      <c r="D22" s="689" t="str">
        <f>IF(申請用入力!R113="","",申請用入力!R113)</f>
        <v/>
      </c>
      <c r="E22" s="779"/>
      <c r="F22" s="779"/>
      <c r="G22" s="780"/>
    </row>
    <row r="23" spans="1:8" ht="50.1" customHeight="1">
      <c r="A23" s="60" t="s">
        <v>61</v>
      </c>
      <c r="B23" s="781" t="str">
        <f>IF(申請用入力!R114=TRUE," ☑"," □")&amp;" 営業活動 "&amp;IF(申請用入力!S114=TRUE," ☑"," □")&amp;" 出展"&amp;CHAR(10)&amp;IF(申請用入力!T114=TRUE," ☑"," □")&amp;" 商品改良 "&amp;IF(申請用入力!U114=TRUE," ☑"," □")&amp;" 視察"&amp;CHAR(10)&amp;IF(申請用入力!V114=TRUE," ☑"," □")&amp;" 商談        "&amp;IF(申請用入力!W114=TRUE," ☑"," □")&amp;" その他"</f>
        <v xml:space="preserve"> □ 営業活動  □ 出展
 □ 商品改良  □ 視察
 □ 商談         □ その他</v>
      </c>
      <c r="C23" s="781"/>
      <c r="D23" s="689" t="str">
        <f>IF(申請用入力!R115="","",申請用入力!R115)</f>
        <v/>
      </c>
      <c r="E23" s="779"/>
      <c r="F23" s="779"/>
      <c r="G23" s="780"/>
    </row>
    <row r="24" spans="1:8" ht="50.1" customHeight="1">
      <c r="A24" s="60" t="s">
        <v>62</v>
      </c>
      <c r="B24" s="781" t="str">
        <f>IF(申請用入力!R116=TRUE," ☑"," □")&amp;" 営業活動 "&amp;IF(申請用入力!S116=TRUE," ☑"," □")&amp;" 出展"&amp;CHAR(10)&amp;IF(申請用入力!T116=TRUE," ☑"," □")&amp;" 商品改良 "&amp;IF(申請用入力!U116=TRUE," ☑"," □")&amp;" 視察"&amp;CHAR(10)&amp;IF(申請用入力!V116=TRUE," ☑"," □")&amp;" 商談        "&amp;IF(申請用入力!W116=TRUE," ☑"," □")&amp;" その他"</f>
        <v xml:space="preserve"> □ 営業活動  □ 出展
 □ 商品改良  □ 視察
 □ 商談         □ その他</v>
      </c>
      <c r="C24" s="781"/>
      <c r="D24" s="689" t="str">
        <f>IF(申請用入力!R117="","",申請用入力!R117)</f>
        <v/>
      </c>
      <c r="E24" s="779"/>
      <c r="F24" s="779"/>
      <c r="G24" s="780"/>
    </row>
    <row r="25" spans="1:8" ht="50.1" customHeight="1">
      <c r="A25" s="65" t="s">
        <v>63</v>
      </c>
      <c r="B25" s="778" t="str">
        <f>IF(申請用入力!R118=TRUE," ☑"," □")&amp;" 営業活動 "&amp;IF(申請用入力!S118=TRUE," ☑"," □")&amp;" 出展"&amp;CHAR(10)&amp;IF(申請用入力!T118=TRUE," ☑"," □")&amp;" 商品改良 "&amp;IF(申請用入力!U118=TRUE," ☑"," □")&amp;" 視察"&amp;CHAR(10)&amp;IF(申請用入力!V118=TRUE," ☑"," □")&amp;" 商談        "&amp;IF(申請用入力!W118=TRUE," ☑"," □")&amp;" その他"</f>
        <v xml:space="preserve"> □ 営業活動  □ 出展
 □ 商品改良  □ 視察
 □ 商談         □ その他</v>
      </c>
      <c r="C25" s="778"/>
      <c r="D25" s="689" t="str">
        <f>IF(申請用入力!R119="","",申請用入力!R119)</f>
        <v/>
      </c>
      <c r="E25" s="779"/>
      <c r="F25" s="779"/>
      <c r="G25" s="780"/>
    </row>
    <row r="26" spans="1:8" ht="25.5" customHeight="1">
      <c r="A26" s="66"/>
      <c r="B26" s="66"/>
      <c r="C26" s="101"/>
      <c r="D26" s="101"/>
      <c r="E26" s="101"/>
      <c r="F26" s="101"/>
      <c r="G26" s="101"/>
    </row>
    <row r="27" spans="1:8" ht="25.5" customHeight="1"/>
    <row r="28" spans="1:8" ht="25.5" customHeight="1"/>
  </sheetData>
  <sheetProtection sheet="1" formatColumns="0" formatRows="0"/>
  <mergeCells count="32">
    <mergeCell ref="A9:G9"/>
    <mergeCell ref="A2:G2"/>
    <mergeCell ref="F4:G4"/>
    <mergeCell ref="C6:D6"/>
    <mergeCell ref="F6:G6"/>
    <mergeCell ref="C8:G8"/>
    <mergeCell ref="C11:G11"/>
    <mergeCell ref="A12:G12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5:C25"/>
    <mergeCell ref="D25:G25"/>
    <mergeCell ref="B22:C22"/>
    <mergeCell ref="D22:G22"/>
    <mergeCell ref="B23:C23"/>
    <mergeCell ref="D23:G23"/>
    <mergeCell ref="B24:C24"/>
    <mergeCell ref="D24:G24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86" orientation="portrait" r:id="rId1"/>
  <colBreaks count="1" manualBreakCount="1">
    <brk id="7" max="3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I44"/>
  <sheetViews>
    <sheetView view="pageBreakPreview" topLeftCell="A22" zoomScaleNormal="75" zoomScaleSheetLayoutView="100" workbookViewId="0">
      <selection activeCell="K30" sqref="K30"/>
    </sheetView>
  </sheetViews>
  <sheetFormatPr defaultColWidth="9" defaultRowHeight="13.2"/>
  <cols>
    <col min="1" max="1" width="5.6640625" style="7" customWidth="1"/>
    <col min="2" max="2" width="18.5546875" style="7" customWidth="1"/>
    <col min="3" max="3" width="14.6640625" style="7" customWidth="1"/>
    <col min="4" max="4" width="16.6640625" style="7" customWidth="1"/>
    <col min="5" max="6" width="6.6640625" style="7" customWidth="1"/>
    <col min="7" max="9" width="14.6640625" style="7" customWidth="1"/>
    <col min="10" max="16384" width="9" style="7"/>
  </cols>
  <sheetData>
    <row r="1" spans="1:9">
      <c r="A1" s="98"/>
      <c r="B1" s="98"/>
      <c r="C1" s="98"/>
      <c r="D1" s="98"/>
      <c r="E1" s="98"/>
      <c r="F1" s="98"/>
      <c r="G1" s="98"/>
      <c r="H1" s="98"/>
      <c r="I1" s="217" t="s">
        <v>108</v>
      </c>
    </row>
    <row r="2" spans="1:9" ht="21">
      <c r="A2" s="775" t="s">
        <v>1080</v>
      </c>
      <c r="B2" s="775"/>
      <c r="C2" s="775"/>
      <c r="D2" s="775"/>
      <c r="E2" s="775"/>
      <c r="F2" s="775"/>
      <c r="G2" s="775"/>
      <c r="H2" s="775"/>
      <c r="I2" s="775"/>
    </row>
    <row r="3" spans="1:9">
      <c r="A3" s="218"/>
      <c r="B3" s="218"/>
      <c r="C3" s="218"/>
      <c r="D3" s="218"/>
      <c r="E3" s="218"/>
      <c r="F3" s="218"/>
      <c r="G3" s="121"/>
      <c r="H3" s="124"/>
      <c r="I3" s="218"/>
    </row>
    <row r="4" spans="1:9" ht="26.1" customHeight="1">
      <c r="A4" s="218"/>
      <c r="B4" s="218"/>
      <c r="C4" s="218"/>
      <c r="D4" s="218"/>
      <c r="E4" s="218"/>
      <c r="F4" s="218"/>
      <c r="G4" s="52" t="s">
        <v>46</v>
      </c>
      <c r="H4" s="798" t="str">
        <f>IF(申請用入力!R4="","",申請用入力!R4)</f>
        <v/>
      </c>
      <c r="I4" s="799"/>
    </row>
    <row r="5" spans="1:9">
      <c r="A5" s="218"/>
      <c r="B5" s="218"/>
      <c r="C5" s="218"/>
      <c r="D5" s="218"/>
      <c r="E5" s="218"/>
      <c r="F5" s="218"/>
      <c r="G5" s="121"/>
      <c r="H5" s="124"/>
      <c r="I5" s="218"/>
    </row>
    <row r="6" spans="1:9" s="6" customFormat="1" ht="36" customHeight="1">
      <c r="A6" s="796" t="s">
        <v>1065</v>
      </c>
      <c r="B6" s="796"/>
      <c r="C6" s="803" t="str">
        <f>IF(改良商品入力!C4="","",IF(COUNTA(改良商品入力!C4:'改良商品入力'!C8)=5,"別紙参照","①"&amp;改良商品入力!C4&amp;IF(COUNTA(改良商品入力!C4:'改良商品入力'!C5)=2,"　②"&amp;改良商品入力!C5,"")&amp;IF(COUNTA(改良商品入力!C4:'改良商品入力'!C6)=3,"　③"&amp;改良商品入力!C6,"")&amp;IF(COUNTA(改良商品入力!C4:'改良商品入力'!C7)=4,"　④"&amp;改良商品入力!C7,"")))</f>
        <v/>
      </c>
      <c r="D6" s="807"/>
      <c r="E6" s="804"/>
      <c r="F6" s="803" t="s">
        <v>353</v>
      </c>
      <c r="G6" s="804"/>
      <c r="H6" s="803" t="str">
        <f>IF(改良商品入力!D4="","",IF(COUNTA(改良商品入力!D4:'改良商品入力'!D8)=5,"別紙参照",IF(OR(AND(COUNTA(改良商品入力!D4:'改良商品入力'!D7)=4,COUNTIF(改良商品入力!D4:'改良商品入力'!D7,改良商品入力!D4)=4),AND(COUNTA(改良商品入力!D4:'改良商品入力'!D6)=3,COUNTIF(改良商品入力!D4:'改良商品入力'!D6,改良商品入力!D4)=3),(AND(COUNTA(改良商品入力!D4:'改良商品入力'!D5)=2,COUNTIF(改良商品入力!D4:'改良商品入力'!D5,改良商品入力!D4)=2))),改良商品入力!D4,"①"&amp;改良商品入力!D4&amp;IF(改良商品入力!D5="","","　②"&amp;改良商品入力!D5)&amp;IF(改良商品入力!D6="","","　③"&amp;改良商品入力!D6)&amp;IF(改良商品入力!D7="","","　④"&amp;改良商品入力!D7))))</f>
        <v/>
      </c>
      <c r="I6" s="804"/>
    </row>
    <row r="7" spans="1:9" s="6" customFormat="1" ht="26.1" customHeight="1">
      <c r="A7" s="803" t="s">
        <v>1141</v>
      </c>
      <c r="B7" s="804"/>
      <c r="C7" s="805" t="str">
        <f>IF(申請用入力!J124="","",TEXT(申請用入力!F124,"m/d")&amp;"～"&amp;TEXT(申請用入力!J124,"m/d"))</f>
        <v/>
      </c>
      <c r="D7" s="806"/>
      <c r="E7" s="806"/>
      <c r="F7" s="803" t="s">
        <v>1140</v>
      </c>
      <c r="G7" s="804"/>
      <c r="H7" s="805" t="str">
        <f>IF(申請用入力!F123="","",TEXT(申請用入力!F123,"m/d"))</f>
        <v/>
      </c>
      <c r="I7" s="808"/>
    </row>
    <row r="8" spans="1:9" s="6" customFormat="1" ht="31.95" customHeight="1">
      <c r="A8" s="796" t="s">
        <v>1067</v>
      </c>
      <c r="B8" s="796"/>
      <c r="C8" s="795" t="str">
        <f>"　　自社"&amp;IF(申請用入力!F126="","","　　　→　　　"&amp;申請用入力!F126)&amp;IF(申請用入力!F127="","","　　　→　　　"&amp;申請用入力!F127)&amp;IF(申請用入力!F128="","","　　　→　　　"&amp;申請用入力!F128)&amp;IF(申請用入力!F129="","","　　　→　　　"&amp;申請用入力!F129)&amp;IF(申請用入力!F130="","","　　　→　　　"&amp;申請用入力!F130)</f>
        <v>　　自社</v>
      </c>
      <c r="D8" s="795"/>
      <c r="E8" s="795"/>
      <c r="F8" s="795"/>
      <c r="G8" s="795"/>
      <c r="H8" s="795"/>
      <c r="I8" s="795"/>
    </row>
    <row r="9" spans="1:9" s="6" customFormat="1" ht="22.05" customHeight="1">
      <c r="A9" s="796" t="s">
        <v>1068</v>
      </c>
      <c r="B9" s="796"/>
      <c r="C9" s="788" t="str">
        <f>IF(申請用入力!F132="","",申請用入力!F132)</f>
        <v/>
      </c>
      <c r="D9" s="789"/>
      <c r="E9" s="789"/>
      <c r="F9" s="789"/>
      <c r="G9" s="789"/>
      <c r="H9" s="789"/>
      <c r="I9" s="790"/>
    </row>
    <row r="10" spans="1:9" s="6" customFormat="1" ht="36" customHeight="1">
      <c r="A10" s="796"/>
      <c r="B10" s="796"/>
      <c r="C10" s="795" t="str">
        <f>IF(申請用入力!F133="","",申請用入力!F133)</f>
        <v/>
      </c>
      <c r="D10" s="795"/>
      <c r="E10" s="795"/>
      <c r="F10" s="795"/>
      <c r="G10" s="795"/>
      <c r="H10" s="795"/>
      <c r="I10" s="795"/>
    </row>
    <row r="11" spans="1:9" s="6" customFormat="1" ht="22.05" customHeight="1">
      <c r="A11" s="796" t="s">
        <v>1081</v>
      </c>
      <c r="B11" s="796"/>
      <c r="C11" s="788" t="str">
        <f>"　①　"&amp;申請用入力!F134&amp;IF(申請用入力!I134="","","　　②　"&amp;申請用入力!I134)&amp;IF(申請用入力!L134="","","　　③　"&amp;申請用入力!L134)</f>
        <v>　①　</v>
      </c>
      <c r="D11" s="789"/>
      <c r="E11" s="789"/>
      <c r="F11" s="789"/>
      <c r="G11" s="789"/>
      <c r="H11" s="789"/>
      <c r="I11" s="790"/>
    </row>
    <row r="12" spans="1:9" s="6" customFormat="1" ht="36" customHeight="1">
      <c r="A12" s="796"/>
      <c r="B12" s="796"/>
      <c r="C12" s="795" t="str">
        <f>IF(申請用入力!F135="","",申請用入力!F135)</f>
        <v/>
      </c>
      <c r="D12" s="795"/>
      <c r="E12" s="795"/>
      <c r="F12" s="795"/>
      <c r="G12" s="795"/>
      <c r="H12" s="795"/>
      <c r="I12" s="795"/>
    </row>
    <row r="13" spans="1:9" s="6" customFormat="1" ht="22.05" customHeight="1">
      <c r="A13" s="796" t="s">
        <v>1069</v>
      </c>
      <c r="B13" s="796"/>
      <c r="C13" s="788" t="str">
        <f>IF(申請用入力!F136="","",申請用入力!F136)</f>
        <v/>
      </c>
      <c r="D13" s="789"/>
      <c r="E13" s="789"/>
      <c r="F13" s="789"/>
      <c r="G13" s="789"/>
      <c r="H13" s="789"/>
      <c r="I13" s="790"/>
    </row>
    <row r="14" spans="1:9" s="6" customFormat="1" ht="36" customHeight="1" thickBot="1">
      <c r="A14" s="796"/>
      <c r="B14" s="796"/>
      <c r="C14" s="797" t="str">
        <f>IF(申請用入力!F137="","",申請用入力!F137)</f>
        <v/>
      </c>
      <c r="D14" s="797"/>
      <c r="E14" s="797"/>
      <c r="F14" s="797"/>
      <c r="G14" s="797"/>
      <c r="H14" s="797"/>
      <c r="I14" s="797"/>
    </row>
    <row r="15" spans="1:9" s="6" customFormat="1" ht="22.05" customHeight="1" thickTop="1">
      <c r="A15" s="791" t="s">
        <v>1070</v>
      </c>
      <c r="B15" s="791"/>
      <c r="C15" s="792" t="s">
        <v>1071</v>
      </c>
      <c r="D15" s="793"/>
      <c r="E15" s="793"/>
      <c r="F15" s="793"/>
      <c r="G15" s="793"/>
      <c r="H15" s="793"/>
      <c r="I15" s="794"/>
    </row>
    <row r="16" spans="1:9" s="6" customFormat="1" ht="31.95" customHeight="1">
      <c r="A16" s="786" t="str">
        <f>TEXT(申請用入力!F139,"m/d;;")</f>
        <v/>
      </c>
      <c r="B16" s="787"/>
      <c r="C16" s="788" t="str">
        <f>IF(申請用入力!G139="","",申請用入力!G139)</f>
        <v/>
      </c>
      <c r="D16" s="789"/>
      <c r="E16" s="789"/>
      <c r="F16" s="789"/>
      <c r="G16" s="789"/>
      <c r="H16" s="789"/>
      <c r="I16" s="790"/>
    </row>
    <row r="17" spans="1:9" s="6" customFormat="1" ht="31.95" customHeight="1">
      <c r="A17" s="786" t="str">
        <f>TEXT(申請用入力!F140,"m/d;;")</f>
        <v/>
      </c>
      <c r="B17" s="787"/>
      <c r="C17" s="788" t="str">
        <f>IF(申請用入力!G140="","",申請用入力!G140)</f>
        <v/>
      </c>
      <c r="D17" s="789"/>
      <c r="E17" s="789"/>
      <c r="F17" s="789"/>
      <c r="G17" s="789"/>
      <c r="H17" s="789"/>
      <c r="I17" s="790"/>
    </row>
    <row r="18" spans="1:9" s="6" customFormat="1" ht="31.95" customHeight="1">
      <c r="A18" s="786" t="str">
        <f>TEXT(申請用入力!F141,"m/d;;")</f>
        <v/>
      </c>
      <c r="B18" s="787"/>
      <c r="C18" s="788" t="str">
        <f>IF(申請用入力!G141="","",申請用入力!G141)</f>
        <v/>
      </c>
      <c r="D18" s="789"/>
      <c r="E18" s="789"/>
      <c r="F18" s="789"/>
      <c r="G18" s="789"/>
      <c r="H18" s="789"/>
      <c r="I18" s="790"/>
    </row>
    <row r="19" spans="1:9" s="6" customFormat="1" ht="31.95" customHeight="1">
      <c r="A19" s="786" t="str">
        <f>TEXT(申請用入力!F142,"m/d;;")</f>
        <v/>
      </c>
      <c r="B19" s="787"/>
      <c r="C19" s="788" t="str">
        <f>IF(申請用入力!G142="","",申請用入力!G142)</f>
        <v/>
      </c>
      <c r="D19" s="789"/>
      <c r="E19" s="789"/>
      <c r="F19" s="789"/>
      <c r="G19" s="789"/>
      <c r="H19" s="789"/>
      <c r="I19" s="790"/>
    </row>
    <row r="20" spans="1:9" s="6" customFormat="1" ht="31.95" customHeight="1">
      <c r="A20" s="786" t="str">
        <f>TEXT(申請用入力!F143,"m/d;;")</f>
        <v/>
      </c>
      <c r="B20" s="787"/>
      <c r="C20" s="788" t="str">
        <f>IF(申請用入力!G143="","",申請用入力!G143)</f>
        <v/>
      </c>
      <c r="D20" s="789"/>
      <c r="E20" s="789"/>
      <c r="F20" s="789"/>
      <c r="G20" s="789"/>
      <c r="H20" s="789"/>
      <c r="I20" s="790"/>
    </row>
    <row r="21" spans="1:9" s="6" customFormat="1" ht="31.95" customHeight="1">
      <c r="A21" s="786" t="str">
        <f>TEXT(申請用入力!F144,"m/d;;")</f>
        <v/>
      </c>
      <c r="B21" s="787"/>
      <c r="C21" s="788" t="str">
        <f>IF(申請用入力!G144="","",申請用入力!G144)</f>
        <v/>
      </c>
      <c r="D21" s="789"/>
      <c r="E21" s="789"/>
      <c r="F21" s="789"/>
      <c r="G21" s="789"/>
      <c r="H21" s="789"/>
      <c r="I21" s="790"/>
    </row>
    <row r="22" spans="1:9" s="6" customFormat="1" ht="31.95" customHeight="1">
      <c r="A22" s="786" t="str">
        <f>TEXT(申請用入力!F145,"m/d;;")</f>
        <v/>
      </c>
      <c r="B22" s="787"/>
      <c r="C22" s="788" t="str">
        <f>IF(申請用入力!G145="","",申請用入力!G145)</f>
        <v/>
      </c>
      <c r="D22" s="789"/>
      <c r="E22" s="789"/>
      <c r="F22" s="789"/>
      <c r="G22" s="789"/>
      <c r="H22" s="789"/>
      <c r="I22" s="790"/>
    </row>
    <row r="23" spans="1:9" s="6" customFormat="1" ht="31.95" customHeight="1">
      <c r="A23" s="786" t="str">
        <f>TEXT(申請用入力!F146,"m/d;;")</f>
        <v/>
      </c>
      <c r="B23" s="787"/>
      <c r="C23" s="788" t="str">
        <f>IF(申請用入力!G146="","",申請用入力!G146)</f>
        <v/>
      </c>
      <c r="D23" s="789"/>
      <c r="E23" s="789"/>
      <c r="F23" s="789"/>
      <c r="G23" s="789"/>
      <c r="H23" s="789"/>
      <c r="I23" s="790"/>
    </row>
    <row r="24" spans="1:9" s="6" customFormat="1" ht="31.95" customHeight="1">
      <c r="A24" s="786" t="str">
        <f>TEXT(申請用入力!F147,"m/d;;")</f>
        <v/>
      </c>
      <c r="B24" s="787"/>
      <c r="C24" s="788" t="str">
        <f>IF(申請用入力!G147="","",申請用入力!G147)</f>
        <v/>
      </c>
      <c r="D24" s="789"/>
      <c r="E24" s="789"/>
      <c r="F24" s="789"/>
      <c r="G24" s="789"/>
      <c r="H24" s="789"/>
      <c r="I24" s="790"/>
    </row>
    <row r="25" spans="1:9" s="6" customFormat="1" ht="31.95" customHeight="1">
      <c r="A25" s="786" t="str">
        <f>TEXT(申請用入力!F148,"m/d;;")</f>
        <v/>
      </c>
      <c r="B25" s="787"/>
      <c r="C25" s="788" t="str">
        <f>IF(申請用入力!G148="","",申請用入力!G148)</f>
        <v/>
      </c>
      <c r="D25" s="789"/>
      <c r="E25" s="789"/>
      <c r="F25" s="789"/>
      <c r="G25" s="789"/>
      <c r="H25" s="789"/>
      <c r="I25" s="790"/>
    </row>
    <row r="26" spans="1:9">
      <c r="A26" s="2" t="s">
        <v>1085</v>
      </c>
      <c r="B26" s="92"/>
      <c r="C26" s="92"/>
      <c r="D26" s="92"/>
      <c r="E26" s="92"/>
      <c r="F26" s="92"/>
      <c r="G26" s="92"/>
      <c r="H26" s="92"/>
      <c r="I26" s="92"/>
    </row>
    <row r="27" spans="1:9">
      <c r="A27" s="92"/>
      <c r="B27" s="92"/>
      <c r="C27" s="92"/>
      <c r="D27" s="92"/>
      <c r="E27" s="92"/>
      <c r="F27" s="92"/>
      <c r="G27" s="92"/>
      <c r="H27" s="92"/>
      <c r="I27" s="92"/>
    </row>
    <row r="28" spans="1:9">
      <c r="A28" s="2" t="s">
        <v>1086</v>
      </c>
      <c r="B28" s="92"/>
      <c r="C28" s="92"/>
      <c r="D28" s="92"/>
      <c r="E28" s="92"/>
      <c r="F28" s="92"/>
      <c r="G28" s="92"/>
      <c r="H28" s="92"/>
      <c r="I28" s="92"/>
    </row>
    <row r="29" spans="1:9">
      <c r="A29" s="2"/>
      <c r="B29" s="92"/>
      <c r="C29" s="92"/>
      <c r="D29" s="92"/>
      <c r="E29" s="92"/>
      <c r="F29" s="92"/>
      <c r="G29" s="92"/>
      <c r="H29" s="92"/>
      <c r="I29" s="92"/>
    </row>
    <row r="30" spans="1:9" ht="237.45" customHeight="1">
      <c r="A30" s="92"/>
      <c r="B30" s="800"/>
      <c r="C30" s="801"/>
      <c r="D30" s="802"/>
      <c r="E30" s="92"/>
      <c r="F30" s="800"/>
      <c r="G30" s="801"/>
      <c r="H30" s="801"/>
      <c r="I30" s="802"/>
    </row>
    <row r="31" spans="1:9">
      <c r="A31" s="92"/>
      <c r="B31" s="92"/>
      <c r="C31" s="92"/>
      <c r="D31" s="92"/>
      <c r="E31" s="92"/>
      <c r="F31" s="92"/>
      <c r="G31" s="92"/>
      <c r="H31" s="92"/>
      <c r="I31" s="92"/>
    </row>
    <row r="32" spans="1:9">
      <c r="A32" s="92"/>
      <c r="B32" s="92"/>
      <c r="C32" s="92"/>
      <c r="D32" s="92"/>
      <c r="E32" s="92"/>
      <c r="F32" s="92"/>
      <c r="G32" s="92"/>
      <c r="H32" s="92"/>
      <c r="I32" s="92"/>
    </row>
    <row r="33" spans="1:9">
      <c r="A33" s="92"/>
      <c r="B33" s="92"/>
      <c r="C33" s="92"/>
      <c r="D33" s="92"/>
      <c r="E33" s="92"/>
      <c r="F33" s="92"/>
      <c r="G33" s="92"/>
      <c r="H33" s="92"/>
      <c r="I33" s="92"/>
    </row>
    <row r="34" spans="1:9">
      <c r="A34" s="92"/>
      <c r="B34" s="92"/>
      <c r="C34" s="92"/>
      <c r="D34" s="92"/>
      <c r="E34" s="92"/>
      <c r="F34" s="92"/>
      <c r="G34" s="92"/>
      <c r="H34" s="92"/>
      <c r="I34" s="92"/>
    </row>
    <row r="35" spans="1:9">
      <c r="A35" s="92"/>
      <c r="B35" s="92"/>
      <c r="C35" s="92"/>
      <c r="D35" s="92"/>
      <c r="E35" s="92"/>
      <c r="F35" s="92"/>
      <c r="G35" s="92"/>
      <c r="H35" s="92"/>
      <c r="I35" s="92"/>
    </row>
    <row r="36" spans="1:9">
      <c r="A36" s="92"/>
      <c r="B36" s="92"/>
      <c r="C36" s="92"/>
      <c r="D36" s="92"/>
      <c r="E36" s="92"/>
      <c r="F36" s="92"/>
      <c r="G36" s="92"/>
      <c r="H36" s="92"/>
      <c r="I36" s="92"/>
    </row>
    <row r="37" spans="1:9">
      <c r="A37" s="92"/>
      <c r="B37" s="92"/>
      <c r="C37" s="92"/>
      <c r="D37" s="92"/>
      <c r="E37" s="92"/>
      <c r="F37" s="92"/>
      <c r="G37" s="92"/>
      <c r="H37" s="92"/>
      <c r="I37" s="92"/>
    </row>
    <row r="38" spans="1:9">
      <c r="A38" s="92"/>
      <c r="B38" s="92"/>
      <c r="C38" s="92"/>
      <c r="D38" s="92"/>
      <c r="E38" s="92"/>
      <c r="F38" s="92"/>
      <c r="G38" s="92"/>
      <c r="H38" s="92"/>
      <c r="I38" s="92"/>
    </row>
    <row r="39" spans="1:9">
      <c r="A39" s="92"/>
      <c r="B39" s="92"/>
      <c r="C39" s="92"/>
      <c r="D39" s="92"/>
      <c r="E39" s="92"/>
      <c r="F39" s="92"/>
      <c r="G39" s="92"/>
      <c r="H39" s="92"/>
      <c r="I39" s="92"/>
    </row>
    <row r="40" spans="1:9">
      <c r="A40" s="92"/>
      <c r="B40" s="92"/>
      <c r="C40" s="92"/>
      <c r="D40" s="92"/>
      <c r="E40" s="92"/>
      <c r="F40" s="92"/>
      <c r="G40" s="92"/>
      <c r="H40" s="92"/>
      <c r="I40" s="92"/>
    </row>
    <row r="41" spans="1:9">
      <c r="A41" s="92"/>
      <c r="B41" s="92"/>
      <c r="C41" s="92"/>
      <c r="D41" s="92"/>
      <c r="E41" s="92"/>
      <c r="F41" s="92"/>
      <c r="G41" s="92"/>
      <c r="H41" s="92"/>
      <c r="I41" s="92"/>
    </row>
    <row r="42" spans="1:9">
      <c r="A42" s="92"/>
      <c r="B42" s="92"/>
      <c r="C42" s="92"/>
      <c r="D42" s="92"/>
      <c r="E42" s="92"/>
      <c r="F42" s="92"/>
      <c r="G42" s="92"/>
      <c r="H42" s="92"/>
      <c r="I42" s="92"/>
    </row>
    <row r="43" spans="1:9">
      <c r="A43" s="92"/>
      <c r="B43" s="92"/>
      <c r="C43" s="92"/>
      <c r="D43" s="92"/>
      <c r="E43" s="92"/>
      <c r="F43" s="92"/>
      <c r="G43" s="92"/>
      <c r="H43" s="92"/>
      <c r="I43" s="92"/>
    </row>
    <row r="44" spans="1:9">
      <c r="A44" s="92"/>
      <c r="B44" s="92"/>
      <c r="C44" s="92"/>
      <c r="D44" s="92"/>
      <c r="E44" s="92"/>
      <c r="F44" s="92"/>
      <c r="G44" s="92"/>
      <c r="H44" s="92"/>
      <c r="I44" s="92"/>
    </row>
  </sheetData>
  <sheetProtection sheet="1" formatColumns="0" formatRows="0" insertRows="0"/>
  <mergeCells count="45">
    <mergeCell ref="A2:I2"/>
    <mergeCell ref="H4:I4"/>
    <mergeCell ref="B30:D30"/>
    <mergeCell ref="F30:I30"/>
    <mergeCell ref="A6:B6"/>
    <mergeCell ref="A7:B7"/>
    <mergeCell ref="A9:B10"/>
    <mergeCell ref="C9:I9"/>
    <mergeCell ref="C10:I10"/>
    <mergeCell ref="F6:G6"/>
    <mergeCell ref="C7:E7"/>
    <mergeCell ref="C6:E6"/>
    <mergeCell ref="H6:I6"/>
    <mergeCell ref="F7:G7"/>
    <mergeCell ref="H7:I7"/>
    <mergeCell ref="A8:B8"/>
    <mergeCell ref="C8:I8"/>
    <mergeCell ref="A11:B12"/>
    <mergeCell ref="C11:I11"/>
    <mergeCell ref="C12:I12"/>
    <mergeCell ref="A13:B14"/>
    <mergeCell ref="C13:I13"/>
    <mergeCell ref="C14:I14"/>
    <mergeCell ref="A15:B15"/>
    <mergeCell ref="C15:I15"/>
    <mergeCell ref="A16:B16"/>
    <mergeCell ref="C16:I16"/>
    <mergeCell ref="C17:I17"/>
    <mergeCell ref="A17:B17"/>
    <mergeCell ref="C18:I18"/>
    <mergeCell ref="C19:I19"/>
    <mergeCell ref="C20:I20"/>
    <mergeCell ref="C21:I21"/>
    <mergeCell ref="C22:I22"/>
    <mergeCell ref="A18:B18"/>
    <mergeCell ref="A19:B19"/>
    <mergeCell ref="A20:B20"/>
    <mergeCell ref="A21:B21"/>
    <mergeCell ref="A22:B22"/>
    <mergeCell ref="A23:B23"/>
    <mergeCell ref="C23:I23"/>
    <mergeCell ref="A24:B24"/>
    <mergeCell ref="C24:I24"/>
    <mergeCell ref="A25:B25"/>
    <mergeCell ref="C25:I2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8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FE4BF-0E83-4F85-BB64-DFE35FF0B27E}">
  <sheetPr>
    <tabColor rgb="FF92D050"/>
    <pageSetUpPr fitToPage="1"/>
  </sheetPr>
  <dimension ref="A1:D207"/>
  <sheetViews>
    <sheetView view="pageBreakPreview" zoomScaleNormal="75" zoomScaleSheetLayoutView="100" workbookViewId="0">
      <selection activeCell="A8" sqref="A8"/>
    </sheetView>
  </sheetViews>
  <sheetFormatPr defaultColWidth="9" defaultRowHeight="13.2"/>
  <cols>
    <col min="1" max="1" width="4.6640625" style="7" customWidth="1"/>
    <col min="2" max="2" width="15.6640625" style="7" customWidth="1"/>
    <col min="3" max="3" width="28.6640625" style="7" customWidth="1"/>
    <col min="4" max="4" width="33.21875" style="7" customWidth="1"/>
    <col min="5" max="16384" width="9" style="7"/>
  </cols>
  <sheetData>
    <row r="1" spans="1:4">
      <c r="A1" s="98"/>
      <c r="B1" s="98"/>
      <c r="C1" s="98"/>
      <c r="D1" s="217" t="s">
        <v>1137</v>
      </c>
    </row>
    <row r="2" spans="1:4" ht="21">
      <c r="A2" s="775" t="s">
        <v>1083</v>
      </c>
      <c r="B2" s="775"/>
      <c r="C2" s="775"/>
      <c r="D2" s="775"/>
    </row>
    <row r="3" spans="1:4" ht="10.050000000000001" customHeight="1">
      <c r="A3" s="91"/>
      <c r="B3" s="91"/>
      <c r="C3" s="91"/>
      <c r="D3" s="91"/>
    </row>
    <row r="4" spans="1:4" ht="21" customHeight="1">
      <c r="A4" s="218"/>
      <c r="B4" s="52" t="s">
        <v>46</v>
      </c>
      <c r="C4" s="259" t="str">
        <f>申請用入力!R4</f>
        <v/>
      </c>
      <c r="D4" s="92"/>
    </row>
    <row r="5" spans="1:4" ht="10.050000000000001" customHeight="1" thickBot="1">
      <c r="A5" s="115"/>
      <c r="B5" s="810"/>
      <c r="C5" s="810"/>
      <c r="D5" s="219"/>
    </row>
    <row r="6" spans="1:4" s="6" customFormat="1" ht="18" customHeight="1" thickTop="1">
      <c r="A6" s="260"/>
      <c r="B6" s="811" t="s">
        <v>114</v>
      </c>
      <c r="C6" s="811"/>
      <c r="D6" s="261" t="s">
        <v>113</v>
      </c>
    </row>
    <row r="7" spans="1:4" s="6" customFormat="1" ht="18" customHeight="1">
      <c r="A7" s="105" t="str">
        <f>IF(改良商品入力!C4="","",1)</f>
        <v/>
      </c>
      <c r="B7" s="809" t="str">
        <f>IF(改良商品入力!C4="","",改良商品入力!C4)&amp;""</f>
        <v/>
      </c>
      <c r="C7" s="809"/>
      <c r="D7" s="255" t="str">
        <f>IF(改良商品入力!D4="","",改良商品入力!D4)</f>
        <v/>
      </c>
    </row>
    <row r="8" spans="1:4" s="6" customFormat="1" ht="18" customHeight="1">
      <c r="A8" s="105" t="str">
        <f>IF(改良商品入力!C5="","",A7+1)</f>
        <v/>
      </c>
      <c r="B8" s="809" t="str">
        <f>IF(改良商品入力!C5="","",改良商品入力!C5)&amp;""</f>
        <v/>
      </c>
      <c r="C8" s="809"/>
      <c r="D8" s="255" t="str">
        <f>IF(改良商品入力!D5="","",改良商品入力!D5)</f>
        <v/>
      </c>
    </row>
    <row r="9" spans="1:4" s="6" customFormat="1" ht="18" customHeight="1">
      <c r="A9" s="105" t="str">
        <f>IF(改良商品入力!C6="","",A8+1)</f>
        <v/>
      </c>
      <c r="B9" s="809" t="str">
        <f>IF(改良商品入力!C6="","",改良商品入力!C6)&amp;""</f>
        <v/>
      </c>
      <c r="C9" s="809"/>
      <c r="D9" s="255" t="str">
        <f>IF(改良商品入力!D6="","",改良商品入力!D6)</f>
        <v/>
      </c>
    </row>
    <row r="10" spans="1:4" s="6" customFormat="1" ht="18" customHeight="1">
      <c r="A10" s="105" t="str">
        <f>IF(改良商品入力!C7="","",A9+1)</f>
        <v/>
      </c>
      <c r="B10" s="809" t="str">
        <f>IF(改良商品入力!C7="","",改良商品入力!C7)&amp;""</f>
        <v/>
      </c>
      <c r="C10" s="809"/>
      <c r="D10" s="255" t="str">
        <f>IF(改良商品入力!D7="","",改良商品入力!D7)</f>
        <v/>
      </c>
    </row>
    <row r="11" spans="1:4" s="6" customFormat="1" ht="18" customHeight="1">
      <c r="A11" s="105" t="str">
        <f>IF(改良商品入力!C8="","",A10+1)</f>
        <v/>
      </c>
      <c r="B11" s="809" t="str">
        <f>IF(改良商品入力!C8="","",改良商品入力!C8)&amp;""</f>
        <v/>
      </c>
      <c r="C11" s="809"/>
      <c r="D11" s="255" t="str">
        <f>IF(改良商品入力!D8="","",改良商品入力!D8)</f>
        <v/>
      </c>
    </row>
    <row r="12" spans="1:4" s="6" customFormat="1" ht="18" customHeight="1">
      <c r="A12" s="105" t="str">
        <f>IF(改良商品入力!C9="","",A11+1)</f>
        <v/>
      </c>
      <c r="B12" s="809" t="str">
        <f>IF(改良商品入力!C9="","",改良商品入力!C9)&amp;""</f>
        <v/>
      </c>
      <c r="C12" s="809"/>
      <c r="D12" s="255" t="str">
        <f>IF(改良商品入力!D9="","",改良商品入力!D9)</f>
        <v/>
      </c>
    </row>
    <row r="13" spans="1:4" s="6" customFormat="1" ht="18" customHeight="1">
      <c r="A13" s="105" t="str">
        <f>IF(改良商品入力!C10="","",A12+1)</f>
        <v/>
      </c>
      <c r="B13" s="809" t="str">
        <f>IF(改良商品入力!C10="","",改良商品入力!C10)&amp;""</f>
        <v/>
      </c>
      <c r="C13" s="809"/>
      <c r="D13" s="255" t="str">
        <f>IF(改良商品入力!D10="","",改良商品入力!D10)</f>
        <v/>
      </c>
    </row>
    <row r="14" spans="1:4" s="6" customFormat="1" ht="18" customHeight="1">
      <c r="A14" s="105" t="str">
        <f>IF(改良商品入力!C11="","",A13+1)</f>
        <v/>
      </c>
      <c r="B14" s="809" t="str">
        <f>IF(改良商品入力!C11="","",改良商品入力!C11)&amp;""</f>
        <v/>
      </c>
      <c r="C14" s="809"/>
      <c r="D14" s="255" t="str">
        <f>IF(改良商品入力!D11="","",改良商品入力!D11)</f>
        <v/>
      </c>
    </row>
    <row r="15" spans="1:4" s="6" customFormat="1" ht="18" customHeight="1">
      <c r="A15" s="105" t="str">
        <f>IF(改良商品入力!C12="","",A14+1)</f>
        <v/>
      </c>
      <c r="B15" s="809" t="str">
        <f>IF(改良商品入力!C12="","",改良商品入力!C12)&amp;""</f>
        <v/>
      </c>
      <c r="C15" s="809"/>
      <c r="D15" s="255" t="str">
        <f>IF(改良商品入力!D12="","",改良商品入力!D12)</f>
        <v/>
      </c>
    </row>
    <row r="16" spans="1:4" s="6" customFormat="1" ht="18" customHeight="1">
      <c r="A16" s="105" t="str">
        <f>IF(改良商品入力!C13="","",A15+1)</f>
        <v/>
      </c>
      <c r="B16" s="809" t="str">
        <f>IF(改良商品入力!C13="","",改良商品入力!C13)&amp;""</f>
        <v/>
      </c>
      <c r="C16" s="809"/>
      <c r="D16" s="255" t="str">
        <f>IF(改良商品入力!D13="","",改良商品入力!D13)</f>
        <v/>
      </c>
    </row>
    <row r="17" spans="1:4" s="6" customFormat="1" ht="18" customHeight="1">
      <c r="A17" s="105" t="str">
        <f>IF(改良商品入力!C14="","",A16+1)</f>
        <v/>
      </c>
      <c r="B17" s="809" t="str">
        <f>IF(改良商品入力!C14="","",改良商品入力!C14)&amp;""</f>
        <v/>
      </c>
      <c r="C17" s="809"/>
      <c r="D17" s="255" t="str">
        <f>IF(改良商品入力!D14="","",改良商品入力!D14)</f>
        <v/>
      </c>
    </row>
    <row r="18" spans="1:4" s="6" customFormat="1" ht="18" customHeight="1">
      <c r="A18" s="105" t="str">
        <f>IF(改良商品入力!C15="","",A17+1)</f>
        <v/>
      </c>
      <c r="B18" s="809" t="str">
        <f>IF(改良商品入力!C15="","",改良商品入力!C15)&amp;""</f>
        <v/>
      </c>
      <c r="C18" s="809"/>
      <c r="D18" s="255" t="str">
        <f>IF(改良商品入力!D15="","",改良商品入力!D15)</f>
        <v/>
      </c>
    </row>
    <row r="19" spans="1:4" s="6" customFormat="1" ht="18" customHeight="1">
      <c r="A19" s="105" t="str">
        <f>IF(改良商品入力!C16="","",A18+1)</f>
        <v/>
      </c>
      <c r="B19" s="809" t="str">
        <f>IF(改良商品入力!C16="","",改良商品入力!C16)&amp;""</f>
        <v/>
      </c>
      <c r="C19" s="809"/>
      <c r="D19" s="255" t="str">
        <f>IF(改良商品入力!D16="","",改良商品入力!D16)</f>
        <v/>
      </c>
    </row>
    <row r="20" spans="1:4" s="6" customFormat="1" ht="18" customHeight="1">
      <c r="A20" s="105" t="str">
        <f>IF(改良商品入力!C17="","",A19+1)</f>
        <v/>
      </c>
      <c r="B20" s="809" t="str">
        <f>IF(改良商品入力!C17="","",改良商品入力!C17)&amp;""</f>
        <v/>
      </c>
      <c r="C20" s="809"/>
      <c r="D20" s="255" t="str">
        <f>IF(改良商品入力!D17="","",改良商品入力!D17)</f>
        <v/>
      </c>
    </row>
    <row r="21" spans="1:4" s="6" customFormat="1" ht="18" customHeight="1">
      <c r="A21" s="105" t="str">
        <f>IF(改良商品入力!C18="","",A20+1)</f>
        <v/>
      </c>
      <c r="B21" s="809" t="str">
        <f>IF(改良商品入力!C18="","",改良商品入力!C18)&amp;""</f>
        <v/>
      </c>
      <c r="C21" s="809"/>
      <c r="D21" s="255" t="str">
        <f>IF(改良商品入力!D18="","",改良商品入力!D18)</f>
        <v/>
      </c>
    </row>
    <row r="22" spans="1:4" ht="18" customHeight="1">
      <c r="A22" s="105" t="str">
        <f>IF(改良商品入力!C19="","",A21+1)</f>
        <v/>
      </c>
      <c r="B22" s="809" t="str">
        <f>IF(改良商品入力!C19="","",改良商品入力!C19)&amp;""</f>
        <v/>
      </c>
      <c r="C22" s="809"/>
      <c r="D22" s="255" t="str">
        <f>IF(改良商品入力!D19="","",改良商品入力!D19)</f>
        <v/>
      </c>
    </row>
    <row r="23" spans="1:4" ht="18" customHeight="1">
      <c r="A23" s="105" t="str">
        <f>IF(改良商品入力!C20="","",A22+1)</f>
        <v/>
      </c>
      <c r="B23" s="809" t="str">
        <f>IF(改良商品入力!C20="","",改良商品入力!C20)&amp;""</f>
        <v/>
      </c>
      <c r="C23" s="809"/>
      <c r="D23" s="255" t="str">
        <f>IF(改良商品入力!D20="","",改良商品入力!D20)</f>
        <v/>
      </c>
    </row>
    <row r="24" spans="1:4" ht="18" customHeight="1">
      <c r="A24" s="105" t="str">
        <f>IF(改良商品入力!C21="","",A23+1)</f>
        <v/>
      </c>
      <c r="B24" s="809" t="str">
        <f>IF(改良商品入力!C21="","",改良商品入力!C21)&amp;""</f>
        <v/>
      </c>
      <c r="C24" s="809"/>
      <c r="D24" s="255" t="str">
        <f>IF(改良商品入力!D21="","",改良商品入力!D21)</f>
        <v/>
      </c>
    </row>
    <row r="25" spans="1:4" ht="18" customHeight="1">
      <c r="A25" s="105" t="str">
        <f>IF(改良商品入力!C22="","",A24+1)</f>
        <v/>
      </c>
      <c r="B25" s="809" t="str">
        <f>IF(改良商品入力!C22="","",改良商品入力!C22)&amp;""</f>
        <v/>
      </c>
      <c r="C25" s="809"/>
      <c r="D25" s="255" t="str">
        <f>IF(改良商品入力!D22="","",改良商品入力!D22)</f>
        <v/>
      </c>
    </row>
    <row r="26" spans="1:4" ht="18" customHeight="1">
      <c r="A26" s="105" t="str">
        <f>IF(改良商品入力!C23="","",A25+1)</f>
        <v/>
      </c>
      <c r="B26" s="809" t="str">
        <f>IF(改良商品入力!C23="","",改良商品入力!C23)&amp;""</f>
        <v/>
      </c>
      <c r="C26" s="809"/>
      <c r="D26" s="255" t="str">
        <f>IF(改良商品入力!D23="","",改良商品入力!D23)</f>
        <v/>
      </c>
    </row>
    <row r="27" spans="1:4" ht="18" customHeight="1">
      <c r="A27" s="105" t="str">
        <f>IF(改良商品入力!C24="","",A26+1)</f>
        <v/>
      </c>
      <c r="B27" s="809" t="str">
        <f>IF(改良商品入力!C24="","",改良商品入力!C24)&amp;""</f>
        <v/>
      </c>
      <c r="C27" s="809"/>
      <c r="D27" s="255" t="str">
        <f>IF(改良商品入力!D24="","",改良商品入力!D24)</f>
        <v/>
      </c>
    </row>
    <row r="28" spans="1:4" ht="18" customHeight="1">
      <c r="A28" s="105" t="str">
        <f>IF(改良商品入力!C25="","",A27+1)</f>
        <v/>
      </c>
      <c r="B28" s="809" t="str">
        <f>IF(改良商品入力!C25="","",改良商品入力!C25)&amp;""</f>
        <v/>
      </c>
      <c r="C28" s="809"/>
      <c r="D28" s="255" t="str">
        <f>IF(改良商品入力!D25="","",改良商品入力!D25)</f>
        <v/>
      </c>
    </row>
    <row r="29" spans="1:4" ht="18" customHeight="1">
      <c r="A29" s="105" t="str">
        <f>IF(改良商品入力!C26="","",A28+1)</f>
        <v/>
      </c>
      <c r="B29" s="809" t="str">
        <f>IF(改良商品入力!C26="","",改良商品入力!C26)&amp;""</f>
        <v/>
      </c>
      <c r="C29" s="809"/>
      <c r="D29" s="255" t="str">
        <f>IF(改良商品入力!D26="","",改良商品入力!D26)</f>
        <v/>
      </c>
    </row>
    <row r="30" spans="1:4" ht="18" customHeight="1">
      <c r="A30" s="105" t="str">
        <f>IF(改良商品入力!C27="","",A29+1)</f>
        <v/>
      </c>
      <c r="B30" s="809" t="str">
        <f>IF(改良商品入力!C27="","",改良商品入力!C27)&amp;""</f>
        <v/>
      </c>
      <c r="C30" s="809"/>
      <c r="D30" s="255" t="str">
        <f>IF(改良商品入力!D27="","",改良商品入力!D27)</f>
        <v/>
      </c>
    </row>
    <row r="31" spans="1:4" s="6" customFormat="1" ht="18" customHeight="1">
      <c r="A31" s="105" t="str">
        <f>IF(改良商品入力!C28="","",A30+1)</f>
        <v/>
      </c>
      <c r="B31" s="809" t="str">
        <f>IF(改良商品入力!C28="","",改良商品入力!C28)&amp;""</f>
        <v/>
      </c>
      <c r="C31" s="809"/>
      <c r="D31" s="255" t="str">
        <f>IF(改良商品入力!D28="","",改良商品入力!D28)</f>
        <v/>
      </c>
    </row>
    <row r="32" spans="1:4" ht="18" customHeight="1">
      <c r="A32" s="105" t="str">
        <f>IF(改良商品入力!C29="","",A31+1)</f>
        <v/>
      </c>
      <c r="B32" s="809" t="str">
        <f>IF(改良商品入力!C29="","",改良商品入力!C29)&amp;""</f>
        <v/>
      </c>
      <c r="C32" s="809"/>
      <c r="D32" s="255" t="str">
        <f>IF(改良商品入力!D29="","",改良商品入力!D29)</f>
        <v/>
      </c>
    </row>
    <row r="33" spans="1:4" ht="18" customHeight="1">
      <c r="A33" s="105" t="str">
        <f>IF(改良商品入力!C30="","",A32+1)</f>
        <v/>
      </c>
      <c r="B33" s="809" t="str">
        <f>IF(改良商品入力!C30="","",改良商品入力!C30)&amp;""</f>
        <v/>
      </c>
      <c r="C33" s="809"/>
      <c r="D33" s="255" t="str">
        <f>IF(改良商品入力!D30="","",改良商品入力!D30)</f>
        <v/>
      </c>
    </row>
    <row r="34" spans="1:4" ht="18" customHeight="1">
      <c r="A34" s="105" t="str">
        <f>IF(改良商品入力!C31="","",A33+1)</f>
        <v/>
      </c>
      <c r="B34" s="809" t="str">
        <f>IF(改良商品入力!C31="","",改良商品入力!C31)&amp;""</f>
        <v/>
      </c>
      <c r="C34" s="809"/>
      <c r="D34" s="255" t="str">
        <f>IF(改良商品入力!D31="","",改良商品入力!D31)</f>
        <v/>
      </c>
    </row>
    <row r="35" spans="1:4" ht="18" customHeight="1">
      <c r="A35" s="105" t="str">
        <f>IF(改良商品入力!C32="","",A34+1)</f>
        <v/>
      </c>
      <c r="B35" s="809" t="str">
        <f>IF(改良商品入力!C32="","",改良商品入力!C32)&amp;""</f>
        <v/>
      </c>
      <c r="C35" s="809"/>
      <c r="D35" s="255" t="str">
        <f>IF(改良商品入力!D32="","",改良商品入力!D32)</f>
        <v/>
      </c>
    </row>
    <row r="36" spans="1:4" ht="18" customHeight="1">
      <c r="A36" s="105" t="str">
        <f>IF(改良商品入力!C33="","",A35+1)</f>
        <v/>
      </c>
      <c r="B36" s="809" t="str">
        <f>IF(改良商品入力!C33="","",改良商品入力!C33)&amp;""</f>
        <v/>
      </c>
      <c r="C36" s="809"/>
      <c r="D36" s="255" t="str">
        <f>IF(改良商品入力!D33="","",改良商品入力!D33)</f>
        <v/>
      </c>
    </row>
    <row r="37" spans="1:4" ht="18" customHeight="1">
      <c r="A37" s="105" t="str">
        <f>IF(改良商品入力!C34="","",A36+1)</f>
        <v/>
      </c>
      <c r="B37" s="809" t="str">
        <f>IF(改良商品入力!C34="","",改良商品入力!C34)&amp;""</f>
        <v/>
      </c>
      <c r="C37" s="809"/>
      <c r="D37" s="255" t="str">
        <f>IF(改良商品入力!D34="","",改良商品入力!D34)</f>
        <v/>
      </c>
    </row>
    <row r="38" spans="1:4" ht="18" customHeight="1">
      <c r="A38" s="105" t="str">
        <f>IF(改良商品入力!C35="","",A37+1)</f>
        <v/>
      </c>
      <c r="B38" s="809" t="str">
        <f>IF(改良商品入力!C35="","",改良商品入力!C35)&amp;""</f>
        <v/>
      </c>
      <c r="C38" s="809"/>
      <c r="D38" s="255" t="str">
        <f>IF(改良商品入力!D35="","",改良商品入力!D35)</f>
        <v/>
      </c>
    </row>
    <row r="39" spans="1:4" ht="18" customHeight="1">
      <c r="A39" s="105" t="str">
        <f>IF(改良商品入力!C36="","",A38+1)</f>
        <v/>
      </c>
      <c r="B39" s="809" t="str">
        <f>IF(改良商品入力!C36="","",改良商品入力!C36)&amp;""</f>
        <v/>
      </c>
      <c r="C39" s="809"/>
      <c r="D39" s="255" t="str">
        <f>IF(改良商品入力!D36="","",改良商品入力!D36)</f>
        <v/>
      </c>
    </row>
    <row r="40" spans="1:4" ht="18" customHeight="1">
      <c r="A40" s="105" t="str">
        <f>IF(改良商品入力!C37="","",A39+1)</f>
        <v/>
      </c>
      <c r="B40" s="809" t="str">
        <f>IF(改良商品入力!C37="","",改良商品入力!C37)&amp;""</f>
        <v/>
      </c>
      <c r="C40" s="809"/>
      <c r="D40" s="255" t="str">
        <f>IF(改良商品入力!D37="","",改良商品入力!D37)</f>
        <v/>
      </c>
    </row>
    <row r="41" spans="1:4" ht="18" customHeight="1">
      <c r="A41" s="105" t="str">
        <f>IF(改良商品入力!C38="","",A40+1)</f>
        <v/>
      </c>
      <c r="B41" s="809" t="str">
        <f>IF(改良商品入力!C38="","",改良商品入力!C38)&amp;""</f>
        <v/>
      </c>
      <c r="C41" s="809"/>
      <c r="D41" s="255" t="str">
        <f>IF(改良商品入力!D38="","",改良商品入力!D38)</f>
        <v/>
      </c>
    </row>
    <row r="42" spans="1:4" ht="18" customHeight="1">
      <c r="A42" s="105" t="str">
        <f>IF(改良商品入力!C39="","",A41+1)</f>
        <v/>
      </c>
      <c r="B42" s="809" t="str">
        <f>IF(改良商品入力!C39="","",改良商品入力!C39)&amp;""</f>
        <v/>
      </c>
      <c r="C42" s="809"/>
      <c r="D42" s="255" t="str">
        <f>IF(改良商品入力!D39="","",改良商品入力!D39)</f>
        <v/>
      </c>
    </row>
    <row r="43" spans="1:4" ht="18" customHeight="1">
      <c r="A43" s="105" t="str">
        <f>IF(改良商品入力!C40="","",A42+1)</f>
        <v/>
      </c>
      <c r="B43" s="809" t="str">
        <f>IF(改良商品入力!C40="","",改良商品入力!C40)&amp;""</f>
        <v/>
      </c>
      <c r="C43" s="809"/>
      <c r="D43" s="255" t="str">
        <f>IF(改良商品入力!D40="","",改良商品入力!D40)</f>
        <v/>
      </c>
    </row>
    <row r="44" spans="1:4" ht="18" customHeight="1">
      <c r="A44" s="105" t="str">
        <f>IF(改良商品入力!C41="","",A43+1)</f>
        <v/>
      </c>
      <c r="B44" s="809" t="str">
        <f>IF(改良商品入力!C41="","",改良商品入力!C41)&amp;""</f>
        <v/>
      </c>
      <c r="C44" s="809"/>
      <c r="D44" s="255" t="str">
        <f>IF(改良商品入力!D41="","",改良商品入力!D41)</f>
        <v/>
      </c>
    </row>
    <row r="45" spans="1:4" ht="18" customHeight="1">
      <c r="A45" s="105" t="str">
        <f>IF(改良商品入力!C42="","",A44+1)</f>
        <v/>
      </c>
      <c r="B45" s="809" t="str">
        <f>IF(改良商品入力!C42="","",改良商品入力!C42)&amp;""</f>
        <v/>
      </c>
      <c r="C45" s="809"/>
      <c r="D45" s="255" t="str">
        <f>IF(改良商品入力!D42="","",改良商品入力!D42)</f>
        <v/>
      </c>
    </row>
    <row r="46" spans="1:4" ht="18" customHeight="1">
      <c r="A46" s="105" t="str">
        <f>IF(改良商品入力!C43="","",A45+1)</f>
        <v/>
      </c>
      <c r="B46" s="809" t="str">
        <f>IF(改良商品入力!C43="","",改良商品入力!C43)&amp;""</f>
        <v/>
      </c>
      <c r="C46" s="809"/>
      <c r="D46" s="255" t="str">
        <f>IF(改良商品入力!D43="","",改良商品入力!D43)</f>
        <v/>
      </c>
    </row>
    <row r="47" spans="1:4" ht="18" customHeight="1">
      <c r="A47" s="105" t="str">
        <f>IF(改良商品入力!C44="","",A46+1)</f>
        <v/>
      </c>
      <c r="B47" s="809" t="str">
        <f>IF(改良商品入力!C44="","",改良商品入力!C44)&amp;""</f>
        <v/>
      </c>
      <c r="C47" s="809"/>
      <c r="D47" s="255" t="str">
        <f>IF(改良商品入力!D44="","",改良商品入力!D44)</f>
        <v/>
      </c>
    </row>
    <row r="48" spans="1:4" ht="18" customHeight="1">
      <c r="A48" s="105" t="str">
        <f>IF(改良商品入力!C45="","",A47+1)</f>
        <v/>
      </c>
      <c r="B48" s="809" t="str">
        <f>IF(改良商品入力!C45="","",改良商品入力!C45)&amp;""</f>
        <v/>
      </c>
      <c r="C48" s="809"/>
      <c r="D48" s="255" t="str">
        <f>IF(改良商品入力!D45="","",改良商品入力!D45)</f>
        <v/>
      </c>
    </row>
    <row r="49" spans="1:4" ht="18" customHeight="1">
      <c r="A49" s="105" t="str">
        <f>IF(改良商品入力!C46="","",A48+1)</f>
        <v/>
      </c>
      <c r="B49" s="809" t="str">
        <f>IF(改良商品入力!C46="","",改良商品入力!C46)&amp;""</f>
        <v/>
      </c>
      <c r="C49" s="809"/>
      <c r="D49" s="255" t="str">
        <f>IF(改良商品入力!D46="","",改良商品入力!D46)</f>
        <v/>
      </c>
    </row>
    <row r="50" spans="1:4" ht="18" customHeight="1">
      <c r="A50" s="105" t="str">
        <f>IF(改良商品入力!C47="","",A49+1)</f>
        <v/>
      </c>
      <c r="B50" s="809" t="str">
        <f>IF(改良商品入力!C47="","",改良商品入力!C47)&amp;""</f>
        <v/>
      </c>
      <c r="C50" s="809"/>
      <c r="D50" s="255" t="str">
        <f>IF(改良商品入力!D47="","",改良商品入力!D47)</f>
        <v/>
      </c>
    </row>
    <row r="51" spans="1:4" ht="18" customHeight="1">
      <c r="A51" s="105" t="str">
        <f>IF(改良商品入力!C48="","",A50+1)</f>
        <v/>
      </c>
      <c r="B51" s="809" t="str">
        <f>IF(改良商品入力!C48="","",改良商品入力!C48)&amp;""</f>
        <v/>
      </c>
      <c r="C51" s="809"/>
      <c r="D51" s="255" t="str">
        <f>IF(改良商品入力!D48="","",改良商品入力!D48)</f>
        <v/>
      </c>
    </row>
    <row r="52" spans="1:4" ht="18" customHeight="1">
      <c r="A52" s="105" t="str">
        <f>IF(改良商品入力!C49="","",A51+1)</f>
        <v/>
      </c>
      <c r="B52" s="809" t="str">
        <f>IF(改良商品入力!C49="","",改良商品入力!C49)&amp;""</f>
        <v/>
      </c>
      <c r="C52" s="809"/>
      <c r="D52" s="255" t="str">
        <f>IF(改良商品入力!D49="","",改良商品入力!D49)</f>
        <v/>
      </c>
    </row>
    <row r="53" spans="1:4" ht="18" customHeight="1">
      <c r="A53" s="105" t="str">
        <f>IF(改良商品入力!C50="","",A52+1)</f>
        <v/>
      </c>
      <c r="B53" s="809" t="str">
        <f>IF(改良商品入力!C50="","",改良商品入力!C50)&amp;""</f>
        <v/>
      </c>
      <c r="C53" s="809"/>
      <c r="D53" s="255" t="str">
        <f>IF(改良商品入力!D50="","",改良商品入力!D50)</f>
        <v/>
      </c>
    </row>
    <row r="54" spans="1:4" ht="18" customHeight="1">
      <c r="A54" s="105" t="str">
        <f>IF(改良商品入力!C51="","",A53+1)</f>
        <v/>
      </c>
      <c r="B54" s="809" t="str">
        <f>IF(改良商品入力!C51="","",改良商品入力!C51)&amp;""</f>
        <v/>
      </c>
      <c r="C54" s="809"/>
      <c r="D54" s="255" t="str">
        <f>IF(改良商品入力!D51="","",改良商品入力!D51)</f>
        <v/>
      </c>
    </row>
    <row r="55" spans="1:4" ht="18" customHeight="1">
      <c r="A55" s="105" t="str">
        <f>IF(改良商品入力!C52="","",A54+1)</f>
        <v/>
      </c>
      <c r="B55" s="809" t="str">
        <f>IF(改良商品入力!C52="","",改良商品入力!C52)&amp;""</f>
        <v/>
      </c>
      <c r="C55" s="809"/>
      <c r="D55" s="255" t="str">
        <f>IF(改良商品入力!D52="","",改良商品入力!D52)</f>
        <v/>
      </c>
    </row>
    <row r="56" spans="1:4" ht="18" customHeight="1">
      <c r="A56" s="105" t="str">
        <f>IF(改良商品入力!C53="","",A55+1)</f>
        <v/>
      </c>
      <c r="B56" s="809" t="str">
        <f>IF(改良商品入力!C53="","",改良商品入力!C53)&amp;""</f>
        <v/>
      </c>
      <c r="C56" s="809"/>
      <c r="D56" s="255" t="str">
        <f>IF(改良商品入力!D53="","",改良商品入力!D53)</f>
        <v/>
      </c>
    </row>
    <row r="57" spans="1:4" ht="18" customHeight="1">
      <c r="A57" s="105" t="str">
        <f>IF(改良商品入力!C54="","",A56+1)</f>
        <v/>
      </c>
      <c r="B57" s="809" t="str">
        <f>IF(改良商品入力!C54="","",改良商品入力!C54)&amp;""</f>
        <v/>
      </c>
      <c r="C57" s="809"/>
      <c r="D57" s="255" t="str">
        <f>IF(改良商品入力!D54="","",改良商品入力!D54)</f>
        <v/>
      </c>
    </row>
    <row r="58" spans="1:4" ht="18" customHeight="1">
      <c r="A58" s="105" t="str">
        <f>IF(改良商品入力!C55="","",A57+1)</f>
        <v/>
      </c>
      <c r="B58" s="809" t="str">
        <f>IF(改良商品入力!C55="","",改良商品入力!C55)&amp;""</f>
        <v/>
      </c>
      <c r="C58" s="809"/>
      <c r="D58" s="255" t="str">
        <f>IF(改良商品入力!D55="","",改良商品入力!D55)</f>
        <v/>
      </c>
    </row>
    <row r="59" spans="1:4" ht="18" customHeight="1">
      <c r="A59" s="105" t="str">
        <f>IF(改良商品入力!C56="","",A58+1)</f>
        <v/>
      </c>
      <c r="B59" s="809" t="str">
        <f>IF(改良商品入力!C56="","",改良商品入力!C56)&amp;""</f>
        <v/>
      </c>
      <c r="C59" s="809"/>
      <c r="D59" s="255" t="str">
        <f>IF(改良商品入力!D56="","",改良商品入力!D56)</f>
        <v/>
      </c>
    </row>
    <row r="60" spans="1:4" ht="18" customHeight="1">
      <c r="A60" s="105" t="str">
        <f>IF(改良商品入力!C57="","",A59+1)</f>
        <v/>
      </c>
      <c r="B60" s="809" t="str">
        <f>IF(改良商品入力!C57="","",改良商品入力!C57)&amp;""</f>
        <v/>
      </c>
      <c r="C60" s="809"/>
      <c r="D60" s="255" t="str">
        <f>IF(改良商品入力!D57="","",改良商品入力!D57)</f>
        <v/>
      </c>
    </row>
    <row r="61" spans="1:4" ht="18" customHeight="1">
      <c r="A61" s="105" t="str">
        <f>IF(改良商品入力!C58="","",A60+1)</f>
        <v/>
      </c>
      <c r="B61" s="809" t="str">
        <f>IF(改良商品入力!C58="","",改良商品入力!C58)&amp;""</f>
        <v/>
      </c>
      <c r="C61" s="809"/>
      <c r="D61" s="255" t="str">
        <f>IF(改良商品入力!D58="","",改良商品入力!D58)</f>
        <v/>
      </c>
    </row>
    <row r="62" spans="1:4" ht="18" customHeight="1">
      <c r="A62" s="105" t="str">
        <f>IF(改良商品入力!C59="","",A61+1)</f>
        <v/>
      </c>
      <c r="B62" s="809" t="str">
        <f>IF(改良商品入力!C59="","",改良商品入力!C59)&amp;""</f>
        <v/>
      </c>
      <c r="C62" s="809"/>
      <c r="D62" s="255" t="str">
        <f>IF(改良商品入力!D59="","",改良商品入力!D59)</f>
        <v/>
      </c>
    </row>
    <row r="63" spans="1:4" ht="18" customHeight="1">
      <c r="A63" s="105" t="str">
        <f>IF(改良商品入力!C60="","",A62+1)</f>
        <v/>
      </c>
      <c r="B63" s="809" t="str">
        <f>IF(改良商品入力!C60="","",改良商品入力!C60)&amp;""</f>
        <v/>
      </c>
      <c r="C63" s="809"/>
      <c r="D63" s="255" t="str">
        <f>IF(改良商品入力!D60="","",改良商品入力!D60)</f>
        <v/>
      </c>
    </row>
    <row r="64" spans="1:4" ht="18" customHeight="1">
      <c r="A64" s="105" t="str">
        <f>IF(改良商品入力!C61="","",A63+1)</f>
        <v/>
      </c>
      <c r="B64" s="809" t="str">
        <f>IF(改良商品入力!C61="","",改良商品入力!C61)&amp;""</f>
        <v/>
      </c>
      <c r="C64" s="809"/>
      <c r="D64" s="255" t="str">
        <f>IF(改良商品入力!D61="","",改良商品入力!D61)</f>
        <v/>
      </c>
    </row>
    <row r="65" spans="1:4" ht="18" customHeight="1">
      <c r="A65" s="105" t="str">
        <f>IF(改良商品入力!C62="","",A64+1)</f>
        <v/>
      </c>
      <c r="B65" s="809" t="str">
        <f>IF(改良商品入力!C62="","",改良商品入力!C62)&amp;""</f>
        <v/>
      </c>
      <c r="C65" s="809"/>
      <c r="D65" s="255" t="str">
        <f>IF(改良商品入力!D62="","",改良商品入力!D62)</f>
        <v/>
      </c>
    </row>
    <row r="66" spans="1:4" ht="18" customHeight="1">
      <c r="A66" s="105" t="str">
        <f>IF(改良商品入力!C63="","",A65+1)</f>
        <v/>
      </c>
      <c r="B66" s="809" t="str">
        <f>IF(改良商品入力!C63="","",改良商品入力!C63)&amp;""</f>
        <v/>
      </c>
      <c r="C66" s="809"/>
      <c r="D66" s="255" t="str">
        <f>IF(改良商品入力!D63="","",改良商品入力!D63)</f>
        <v/>
      </c>
    </row>
    <row r="67" spans="1:4" ht="18" customHeight="1">
      <c r="A67" s="105" t="str">
        <f>IF(改良商品入力!C64="","",A66+1)</f>
        <v/>
      </c>
      <c r="B67" s="809" t="str">
        <f>IF(改良商品入力!C64="","",改良商品入力!C64)&amp;""</f>
        <v/>
      </c>
      <c r="C67" s="809"/>
      <c r="D67" s="255" t="str">
        <f>IF(改良商品入力!D64="","",改良商品入力!D64)</f>
        <v/>
      </c>
    </row>
    <row r="68" spans="1:4" ht="18" customHeight="1">
      <c r="A68" s="105" t="str">
        <f>IF(改良商品入力!C65="","",A67+1)</f>
        <v/>
      </c>
      <c r="B68" s="809" t="str">
        <f>IF(改良商品入力!C65="","",改良商品入力!C65)&amp;""</f>
        <v/>
      </c>
      <c r="C68" s="809"/>
      <c r="D68" s="255" t="str">
        <f>IF(改良商品入力!D65="","",改良商品入力!D65)</f>
        <v/>
      </c>
    </row>
    <row r="69" spans="1:4" ht="18" customHeight="1">
      <c r="A69" s="105" t="str">
        <f>IF(改良商品入力!C66="","",A68+1)</f>
        <v/>
      </c>
      <c r="B69" s="809" t="str">
        <f>IF(改良商品入力!C66="","",改良商品入力!C66)&amp;""</f>
        <v/>
      </c>
      <c r="C69" s="809"/>
      <c r="D69" s="255" t="str">
        <f>IF(改良商品入力!D66="","",改良商品入力!D66)</f>
        <v/>
      </c>
    </row>
    <row r="70" spans="1:4" ht="18" customHeight="1">
      <c r="A70" s="105" t="str">
        <f>IF(改良商品入力!C67="","",A69+1)</f>
        <v/>
      </c>
      <c r="B70" s="809" t="str">
        <f>IF(改良商品入力!C67="","",改良商品入力!C67)&amp;""</f>
        <v/>
      </c>
      <c r="C70" s="809"/>
      <c r="D70" s="255" t="str">
        <f>IF(改良商品入力!D67="","",改良商品入力!D67)</f>
        <v/>
      </c>
    </row>
    <row r="71" spans="1:4" ht="18" customHeight="1">
      <c r="A71" s="105" t="str">
        <f>IF(改良商品入力!C68="","",A70+1)</f>
        <v/>
      </c>
      <c r="B71" s="809" t="str">
        <f>IF(改良商品入力!C68="","",改良商品入力!C68)&amp;""</f>
        <v/>
      </c>
      <c r="C71" s="809"/>
      <c r="D71" s="255" t="str">
        <f>IF(改良商品入力!D68="","",改良商品入力!D68)</f>
        <v/>
      </c>
    </row>
    <row r="72" spans="1:4" ht="18" customHeight="1">
      <c r="A72" s="105" t="str">
        <f>IF(改良商品入力!C69="","",A71+1)</f>
        <v/>
      </c>
      <c r="B72" s="809" t="str">
        <f>IF(改良商品入力!C69="","",改良商品入力!C69)&amp;""</f>
        <v/>
      </c>
      <c r="C72" s="809"/>
      <c r="D72" s="255" t="str">
        <f>IF(改良商品入力!D69="","",改良商品入力!D69)</f>
        <v/>
      </c>
    </row>
    <row r="73" spans="1:4" ht="18" customHeight="1">
      <c r="A73" s="105" t="str">
        <f>IF(改良商品入力!C70="","",A72+1)</f>
        <v/>
      </c>
      <c r="B73" s="809" t="str">
        <f>IF(改良商品入力!C70="","",改良商品入力!C70)&amp;""</f>
        <v/>
      </c>
      <c r="C73" s="809"/>
      <c r="D73" s="255" t="str">
        <f>IF(改良商品入力!D70="","",改良商品入力!D70)</f>
        <v/>
      </c>
    </row>
    <row r="74" spans="1:4" ht="18" customHeight="1">
      <c r="A74" s="105" t="str">
        <f>IF(改良商品入力!C71="","",A73+1)</f>
        <v/>
      </c>
      <c r="B74" s="809" t="str">
        <f>IF(改良商品入力!C71="","",改良商品入力!C71)&amp;""</f>
        <v/>
      </c>
      <c r="C74" s="809"/>
      <c r="D74" s="255" t="str">
        <f>IF(改良商品入力!D71="","",改良商品入力!D71)</f>
        <v/>
      </c>
    </row>
    <row r="75" spans="1:4" ht="18" customHeight="1">
      <c r="A75" s="105" t="str">
        <f>IF(改良商品入力!C72="","",A74+1)</f>
        <v/>
      </c>
      <c r="B75" s="809" t="str">
        <f>IF(改良商品入力!C72="","",改良商品入力!C72)&amp;""</f>
        <v/>
      </c>
      <c r="C75" s="809"/>
      <c r="D75" s="255" t="str">
        <f>IF(改良商品入力!D72="","",改良商品入力!D72)</f>
        <v/>
      </c>
    </row>
    <row r="76" spans="1:4" ht="18" customHeight="1">
      <c r="A76" s="105" t="str">
        <f>IF(改良商品入力!C73="","",A75+1)</f>
        <v/>
      </c>
      <c r="B76" s="809" t="str">
        <f>IF(改良商品入力!C73="","",改良商品入力!C73)&amp;""</f>
        <v/>
      </c>
      <c r="C76" s="809"/>
      <c r="D76" s="255" t="str">
        <f>IF(改良商品入力!D73="","",改良商品入力!D73)</f>
        <v/>
      </c>
    </row>
    <row r="77" spans="1:4" ht="18" customHeight="1">
      <c r="A77" s="105" t="str">
        <f>IF(改良商品入力!C74="","",A76+1)</f>
        <v/>
      </c>
      <c r="B77" s="809" t="str">
        <f>IF(改良商品入力!C74="","",改良商品入力!C74)&amp;""</f>
        <v/>
      </c>
      <c r="C77" s="809"/>
      <c r="D77" s="255" t="str">
        <f>IF(改良商品入力!D74="","",改良商品入力!D74)</f>
        <v/>
      </c>
    </row>
    <row r="78" spans="1:4" ht="18" customHeight="1">
      <c r="A78" s="105" t="str">
        <f>IF(改良商品入力!C75="","",A77+1)</f>
        <v/>
      </c>
      <c r="B78" s="809" t="str">
        <f>IF(改良商品入力!C75="","",改良商品入力!C75)&amp;""</f>
        <v/>
      </c>
      <c r="C78" s="809"/>
      <c r="D78" s="255" t="str">
        <f>IF(改良商品入力!D75="","",改良商品入力!D75)</f>
        <v/>
      </c>
    </row>
    <row r="79" spans="1:4" ht="18" customHeight="1">
      <c r="A79" s="105" t="str">
        <f>IF(改良商品入力!C76="","",A78+1)</f>
        <v/>
      </c>
      <c r="B79" s="809" t="str">
        <f>IF(改良商品入力!C76="","",改良商品入力!C76)&amp;""</f>
        <v/>
      </c>
      <c r="C79" s="809"/>
      <c r="D79" s="255" t="str">
        <f>IF(改良商品入力!D76="","",改良商品入力!D76)</f>
        <v/>
      </c>
    </row>
    <row r="80" spans="1:4" ht="18" customHeight="1">
      <c r="A80" s="105" t="str">
        <f>IF(改良商品入力!C77="","",A79+1)</f>
        <v/>
      </c>
      <c r="B80" s="809" t="str">
        <f>IF(改良商品入力!C77="","",改良商品入力!C77)&amp;""</f>
        <v/>
      </c>
      <c r="C80" s="809"/>
      <c r="D80" s="255" t="str">
        <f>IF(改良商品入力!D77="","",改良商品入力!D77)</f>
        <v/>
      </c>
    </row>
    <row r="81" spans="1:4" ht="18" customHeight="1">
      <c r="A81" s="105" t="str">
        <f>IF(改良商品入力!C78="","",A80+1)</f>
        <v/>
      </c>
      <c r="B81" s="809" t="str">
        <f>IF(改良商品入力!C78="","",改良商品入力!C78)&amp;""</f>
        <v/>
      </c>
      <c r="C81" s="809"/>
      <c r="D81" s="255" t="str">
        <f>IF(改良商品入力!D78="","",改良商品入力!D78)</f>
        <v/>
      </c>
    </row>
    <row r="82" spans="1:4" ht="18" customHeight="1">
      <c r="A82" s="105" t="str">
        <f>IF(改良商品入力!C79="","",A81+1)</f>
        <v/>
      </c>
      <c r="B82" s="809" t="str">
        <f>IF(改良商品入力!C79="","",改良商品入力!C79)&amp;""</f>
        <v/>
      </c>
      <c r="C82" s="809"/>
      <c r="D82" s="255" t="str">
        <f>IF(改良商品入力!D79="","",改良商品入力!D79)</f>
        <v/>
      </c>
    </row>
    <row r="83" spans="1:4" ht="18" customHeight="1">
      <c r="A83" s="105" t="str">
        <f>IF(改良商品入力!C80="","",A82+1)</f>
        <v/>
      </c>
      <c r="B83" s="809" t="str">
        <f>IF(改良商品入力!C80="","",改良商品入力!C80)&amp;""</f>
        <v/>
      </c>
      <c r="C83" s="809"/>
      <c r="D83" s="255" t="str">
        <f>IF(改良商品入力!D80="","",改良商品入力!D80)</f>
        <v/>
      </c>
    </row>
    <row r="84" spans="1:4" ht="18" customHeight="1">
      <c r="A84" s="105" t="str">
        <f>IF(改良商品入力!C81="","",A83+1)</f>
        <v/>
      </c>
      <c r="B84" s="809" t="str">
        <f>IF(改良商品入力!C81="","",改良商品入力!C81)&amp;""</f>
        <v/>
      </c>
      <c r="C84" s="809"/>
      <c r="D84" s="255" t="str">
        <f>IF(改良商品入力!D81="","",改良商品入力!D81)</f>
        <v/>
      </c>
    </row>
    <row r="85" spans="1:4" ht="18" customHeight="1">
      <c r="A85" s="105" t="str">
        <f>IF(改良商品入力!C82="","",A84+1)</f>
        <v/>
      </c>
      <c r="B85" s="809" t="str">
        <f>IF(改良商品入力!C82="","",改良商品入力!C82)&amp;""</f>
        <v/>
      </c>
      <c r="C85" s="809"/>
      <c r="D85" s="255" t="str">
        <f>IF(改良商品入力!D82="","",改良商品入力!D82)</f>
        <v/>
      </c>
    </row>
    <row r="86" spans="1:4" ht="18" customHeight="1">
      <c r="A86" s="105" t="str">
        <f>IF(改良商品入力!C83="","",A85+1)</f>
        <v/>
      </c>
      <c r="B86" s="809" t="str">
        <f>IF(改良商品入力!C83="","",改良商品入力!C83)&amp;""</f>
        <v/>
      </c>
      <c r="C86" s="809"/>
      <c r="D86" s="255" t="str">
        <f>IF(改良商品入力!D83="","",改良商品入力!D83)</f>
        <v/>
      </c>
    </row>
    <row r="87" spans="1:4" ht="18" customHeight="1">
      <c r="A87" s="105" t="str">
        <f>IF(改良商品入力!C84="","",A86+1)</f>
        <v/>
      </c>
      <c r="B87" s="809" t="str">
        <f>IF(改良商品入力!C84="","",改良商品入力!C84)&amp;""</f>
        <v/>
      </c>
      <c r="C87" s="809"/>
      <c r="D87" s="255" t="str">
        <f>IF(改良商品入力!D84="","",改良商品入力!D84)</f>
        <v/>
      </c>
    </row>
    <row r="88" spans="1:4" ht="18" customHeight="1">
      <c r="A88" s="105" t="str">
        <f>IF(改良商品入力!C85="","",A87+1)</f>
        <v/>
      </c>
      <c r="B88" s="809" t="str">
        <f>IF(改良商品入力!C85="","",改良商品入力!C85)&amp;""</f>
        <v/>
      </c>
      <c r="C88" s="809"/>
      <c r="D88" s="255" t="str">
        <f>IF(改良商品入力!D85="","",改良商品入力!D85)</f>
        <v/>
      </c>
    </row>
    <row r="89" spans="1:4" ht="18" customHeight="1">
      <c r="A89" s="105" t="str">
        <f>IF(改良商品入力!C86="","",A88+1)</f>
        <v/>
      </c>
      <c r="B89" s="809" t="str">
        <f>IF(改良商品入力!C86="","",改良商品入力!C86)&amp;""</f>
        <v/>
      </c>
      <c r="C89" s="809"/>
      <c r="D89" s="255" t="str">
        <f>IF(改良商品入力!D86="","",改良商品入力!D86)</f>
        <v/>
      </c>
    </row>
    <row r="90" spans="1:4" ht="18" customHeight="1">
      <c r="A90" s="105" t="str">
        <f>IF(改良商品入力!C87="","",A89+1)</f>
        <v/>
      </c>
      <c r="B90" s="809" t="str">
        <f>IF(改良商品入力!C87="","",改良商品入力!C87)&amp;""</f>
        <v/>
      </c>
      <c r="C90" s="809"/>
      <c r="D90" s="255" t="str">
        <f>IF(改良商品入力!D87="","",改良商品入力!D87)</f>
        <v/>
      </c>
    </row>
    <row r="91" spans="1:4" ht="18" customHeight="1">
      <c r="A91" s="105" t="str">
        <f>IF(改良商品入力!C88="","",A90+1)</f>
        <v/>
      </c>
      <c r="B91" s="809" t="str">
        <f>IF(改良商品入力!C88="","",改良商品入力!C88)&amp;""</f>
        <v/>
      </c>
      <c r="C91" s="809"/>
      <c r="D91" s="255" t="str">
        <f>IF(改良商品入力!D88="","",改良商品入力!D88)</f>
        <v/>
      </c>
    </row>
    <row r="92" spans="1:4" ht="18" customHeight="1">
      <c r="A92" s="105" t="str">
        <f>IF(改良商品入力!C89="","",A91+1)</f>
        <v/>
      </c>
      <c r="B92" s="809" t="str">
        <f>IF(改良商品入力!C89="","",改良商品入力!C89)&amp;""</f>
        <v/>
      </c>
      <c r="C92" s="809"/>
      <c r="D92" s="255" t="str">
        <f>IF(改良商品入力!D89="","",改良商品入力!D89)</f>
        <v/>
      </c>
    </row>
    <row r="93" spans="1:4" ht="18" customHeight="1">
      <c r="A93" s="105" t="str">
        <f>IF(改良商品入力!C90="","",A92+1)</f>
        <v/>
      </c>
      <c r="B93" s="809" t="str">
        <f>IF(改良商品入力!C90="","",改良商品入力!C90)&amp;""</f>
        <v/>
      </c>
      <c r="C93" s="809"/>
      <c r="D93" s="255" t="str">
        <f>IF(改良商品入力!D90="","",改良商品入力!D90)</f>
        <v/>
      </c>
    </row>
    <row r="94" spans="1:4" ht="18" customHeight="1">
      <c r="A94" s="105" t="str">
        <f>IF(改良商品入力!C91="","",A93+1)</f>
        <v/>
      </c>
      <c r="B94" s="809" t="str">
        <f>IF(改良商品入力!C91="","",改良商品入力!C91)&amp;""</f>
        <v/>
      </c>
      <c r="C94" s="809"/>
      <c r="D94" s="255" t="str">
        <f>IF(改良商品入力!D91="","",改良商品入力!D91)</f>
        <v/>
      </c>
    </row>
    <row r="95" spans="1:4" ht="18" customHeight="1">
      <c r="A95" s="105" t="str">
        <f>IF(改良商品入力!C92="","",A94+1)</f>
        <v/>
      </c>
      <c r="B95" s="809" t="str">
        <f>IF(改良商品入力!C92="","",改良商品入力!C92)&amp;""</f>
        <v/>
      </c>
      <c r="C95" s="809"/>
      <c r="D95" s="255" t="str">
        <f>IF(改良商品入力!D92="","",改良商品入力!D92)</f>
        <v/>
      </c>
    </row>
    <row r="96" spans="1:4" ht="18" customHeight="1">
      <c r="A96" s="105" t="str">
        <f>IF(改良商品入力!C93="","",A95+1)</f>
        <v/>
      </c>
      <c r="B96" s="809" t="str">
        <f>IF(改良商品入力!C93="","",改良商品入力!C93)&amp;""</f>
        <v/>
      </c>
      <c r="C96" s="809"/>
      <c r="D96" s="255" t="str">
        <f>IF(改良商品入力!D93="","",改良商品入力!D93)</f>
        <v/>
      </c>
    </row>
    <row r="97" spans="1:4" ht="18" customHeight="1">
      <c r="A97" s="105" t="str">
        <f>IF(改良商品入力!C94="","",A96+1)</f>
        <v/>
      </c>
      <c r="B97" s="809" t="str">
        <f>IF(改良商品入力!C94="","",改良商品入力!C94)&amp;""</f>
        <v/>
      </c>
      <c r="C97" s="809"/>
      <c r="D97" s="255" t="str">
        <f>IF(改良商品入力!D94="","",改良商品入力!D94)</f>
        <v/>
      </c>
    </row>
    <row r="98" spans="1:4" ht="18" customHeight="1">
      <c r="A98" s="105" t="str">
        <f>IF(改良商品入力!C95="","",A97+1)</f>
        <v/>
      </c>
      <c r="B98" s="809" t="str">
        <f>IF(改良商品入力!C95="","",改良商品入力!C95)&amp;""</f>
        <v/>
      </c>
      <c r="C98" s="809"/>
      <c r="D98" s="255" t="str">
        <f>IF(改良商品入力!D95="","",改良商品入力!D95)</f>
        <v/>
      </c>
    </row>
    <row r="99" spans="1:4" ht="18" customHeight="1">
      <c r="A99" s="105" t="str">
        <f>IF(改良商品入力!C96="","",A98+1)</f>
        <v/>
      </c>
      <c r="B99" s="809" t="str">
        <f>IF(改良商品入力!C96="","",改良商品入力!C96)&amp;""</f>
        <v/>
      </c>
      <c r="C99" s="809"/>
      <c r="D99" s="255" t="str">
        <f>IF(改良商品入力!D96="","",改良商品入力!D96)</f>
        <v/>
      </c>
    </row>
    <row r="100" spans="1:4" ht="18" customHeight="1">
      <c r="A100" s="105" t="str">
        <f>IF(改良商品入力!C97="","",A99+1)</f>
        <v/>
      </c>
      <c r="B100" s="809" t="str">
        <f>IF(改良商品入力!C97="","",改良商品入力!C97)&amp;""</f>
        <v/>
      </c>
      <c r="C100" s="809"/>
      <c r="D100" s="255" t="str">
        <f>IF(改良商品入力!D97="","",改良商品入力!D97)</f>
        <v/>
      </c>
    </row>
    <row r="101" spans="1:4" ht="18" customHeight="1">
      <c r="A101" s="105" t="str">
        <f>IF(改良商品入力!C98="","",A100+1)</f>
        <v/>
      </c>
      <c r="B101" s="809" t="str">
        <f>IF(改良商品入力!C98="","",改良商品入力!C98)&amp;""</f>
        <v/>
      </c>
      <c r="C101" s="809"/>
      <c r="D101" s="255" t="str">
        <f>IF(改良商品入力!D98="","",改良商品入力!D98)</f>
        <v/>
      </c>
    </row>
    <row r="102" spans="1:4" ht="18" customHeight="1">
      <c r="A102" s="105" t="str">
        <f>IF(改良商品入力!C99="","",A101+1)</f>
        <v/>
      </c>
      <c r="B102" s="809" t="str">
        <f>IF(改良商品入力!C99="","",改良商品入力!C99)&amp;""</f>
        <v/>
      </c>
      <c r="C102" s="809"/>
      <c r="D102" s="255" t="str">
        <f>IF(改良商品入力!D99="","",改良商品入力!D99)</f>
        <v/>
      </c>
    </row>
    <row r="103" spans="1:4" ht="18" customHeight="1">
      <c r="A103" s="105" t="str">
        <f>IF(改良商品入力!C100="","",A102+1)</f>
        <v/>
      </c>
      <c r="B103" s="809" t="str">
        <f>IF(改良商品入力!C100="","",改良商品入力!C100)&amp;""</f>
        <v/>
      </c>
      <c r="C103" s="809"/>
      <c r="D103" s="255" t="str">
        <f>IF(改良商品入力!D100="","",改良商品入力!D100)</f>
        <v/>
      </c>
    </row>
    <row r="104" spans="1:4" ht="18" customHeight="1">
      <c r="A104" s="105" t="str">
        <f>IF(改良商品入力!C101="","",A103+1)</f>
        <v/>
      </c>
      <c r="B104" s="809" t="str">
        <f>IF(改良商品入力!C101="","",改良商品入力!C101)&amp;""</f>
        <v/>
      </c>
      <c r="C104" s="809"/>
      <c r="D104" s="255" t="str">
        <f>IF(改良商品入力!D101="","",改良商品入力!D101)</f>
        <v/>
      </c>
    </row>
    <row r="105" spans="1:4" ht="18" customHeight="1">
      <c r="A105" s="105" t="str">
        <f>IF(改良商品入力!C102="","",A104+1)</f>
        <v/>
      </c>
      <c r="B105" s="809" t="str">
        <f>IF(改良商品入力!C102="","",改良商品入力!C102)&amp;""</f>
        <v/>
      </c>
      <c r="C105" s="809"/>
      <c r="D105" s="255" t="str">
        <f>IF(改良商品入力!D102="","",改良商品入力!D102)</f>
        <v/>
      </c>
    </row>
    <row r="106" spans="1:4" ht="18" customHeight="1">
      <c r="A106" s="105" t="str">
        <f>IF(改良商品入力!C103="","",A105+1)</f>
        <v/>
      </c>
      <c r="B106" s="809" t="str">
        <f>IF(改良商品入力!C103="","",改良商品入力!C103)&amp;""</f>
        <v/>
      </c>
      <c r="C106" s="809"/>
      <c r="D106" s="255" t="str">
        <f>IF(改良商品入力!D103="","",改良商品入力!D103)</f>
        <v/>
      </c>
    </row>
    <row r="107" spans="1:4" ht="18" customHeight="1">
      <c r="A107" s="105" t="str">
        <f>IF(改良商品入力!C104="","",A106+1)</f>
        <v/>
      </c>
      <c r="B107" s="809" t="str">
        <f>IF(改良商品入力!C104="","",改良商品入力!C104)&amp;""</f>
        <v/>
      </c>
      <c r="C107" s="809"/>
      <c r="D107" s="255" t="str">
        <f>IF(改良商品入力!D104="","",改良商品入力!D104)</f>
        <v/>
      </c>
    </row>
    <row r="108" spans="1:4" ht="18" customHeight="1">
      <c r="A108" s="105" t="str">
        <f>IF(改良商品入力!C105="","",A107+1)</f>
        <v/>
      </c>
      <c r="B108" s="809" t="str">
        <f>IF(改良商品入力!C105="","",改良商品入力!C105)&amp;""</f>
        <v/>
      </c>
      <c r="C108" s="809"/>
      <c r="D108" s="255" t="str">
        <f>IF(改良商品入力!D105="","",改良商品入力!D105)</f>
        <v/>
      </c>
    </row>
    <row r="109" spans="1:4" ht="18" customHeight="1">
      <c r="A109" s="105" t="str">
        <f>IF(改良商品入力!C106="","",A108+1)</f>
        <v/>
      </c>
      <c r="B109" s="809" t="str">
        <f>IF(改良商品入力!C106="","",改良商品入力!C106)&amp;""</f>
        <v/>
      </c>
      <c r="C109" s="809"/>
      <c r="D109" s="255" t="str">
        <f>IF(改良商品入力!D106="","",改良商品入力!D106)</f>
        <v/>
      </c>
    </row>
    <row r="110" spans="1:4" ht="18" customHeight="1">
      <c r="A110" s="105" t="str">
        <f>IF(改良商品入力!C107="","",A109+1)</f>
        <v/>
      </c>
      <c r="B110" s="809" t="str">
        <f>IF(改良商品入力!C107="","",改良商品入力!C107)&amp;""</f>
        <v/>
      </c>
      <c r="C110" s="809"/>
      <c r="D110" s="255" t="str">
        <f>IF(改良商品入力!D107="","",改良商品入力!D107)</f>
        <v/>
      </c>
    </row>
    <row r="111" spans="1:4" ht="18" customHeight="1">
      <c r="A111" s="105" t="str">
        <f>IF(改良商品入力!C108="","",A110+1)</f>
        <v/>
      </c>
      <c r="B111" s="809" t="str">
        <f>IF(改良商品入力!C108="","",改良商品入力!C108)&amp;""</f>
        <v/>
      </c>
      <c r="C111" s="809"/>
      <c r="D111" s="255" t="str">
        <f>IF(改良商品入力!D108="","",改良商品入力!D108)</f>
        <v/>
      </c>
    </row>
    <row r="112" spans="1:4" ht="18" customHeight="1">
      <c r="A112" s="105" t="str">
        <f>IF(改良商品入力!C109="","",A111+1)</f>
        <v/>
      </c>
      <c r="B112" s="809" t="str">
        <f>IF(改良商品入力!C109="","",改良商品入力!C109)&amp;""</f>
        <v/>
      </c>
      <c r="C112" s="809"/>
      <c r="D112" s="255" t="str">
        <f>IF(改良商品入力!D109="","",改良商品入力!D109)</f>
        <v/>
      </c>
    </row>
    <row r="113" spans="1:4" ht="18" customHeight="1">
      <c r="A113" s="105" t="str">
        <f>IF(改良商品入力!C110="","",A112+1)</f>
        <v/>
      </c>
      <c r="B113" s="809" t="str">
        <f>IF(改良商品入力!C110="","",改良商品入力!C110)&amp;""</f>
        <v/>
      </c>
      <c r="C113" s="809"/>
      <c r="D113" s="255" t="str">
        <f>IF(改良商品入力!D110="","",改良商品入力!D110)</f>
        <v/>
      </c>
    </row>
    <row r="114" spans="1:4" ht="18" customHeight="1">
      <c r="A114" s="105" t="str">
        <f>IF(改良商品入力!C111="","",A113+1)</f>
        <v/>
      </c>
      <c r="B114" s="809" t="str">
        <f>IF(改良商品入力!C111="","",改良商品入力!C111)&amp;""</f>
        <v/>
      </c>
      <c r="C114" s="809"/>
      <c r="D114" s="255" t="str">
        <f>IF(改良商品入力!D111="","",改良商品入力!D111)</f>
        <v/>
      </c>
    </row>
    <row r="115" spans="1:4" ht="18" customHeight="1">
      <c r="A115" s="105" t="str">
        <f>IF(改良商品入力!C112="","",A114+1)</f>
        <v/>
      </c>
      <c r="B115" s="809" t="str">
        <f>IF(改良商品入力!C112="","",改良商品入力!C112)&amp;""</f>
        <v/>
      </c>
      <c r="C115" s="809"/>
      <c r="D115" s="255" t="str">
        <f>IF(改良商品入力!D112="","",改良商品入力!D112)</f>
        <v/>
      </c>
    </row>
    <row r="116" spans="1:4" ht="18" customHeight="1">
      <c r="A116" s="105" t="str">
        <f>IF(改良商品入力!C113="","",A115+1)</f>
        <v/>
      </c>
      <c r="B116" s="809" t="str">
        <f>IF(改良商品入力!C113="","",改良商品入力!C113)&amp;""</f>
        <v/>
      </c>
      <c r="C116" s="809"/>
      <c r="D116" s="255" t="str">
        <f>IF(改良商品入力!D113="","",改良商品入力!D113)</f>
        <v/>
      </c>
    </row>
    <row r="117" spans="1:4" ht="18" customHeight="1">
      <c r="A117" s="105" t="str">
        <f>IF(改良商品入力!C114="","",A116+1)</f>
        <v/>
      </c>
      <c r="B117" s="809" t="str">
        <f>IF(改良商品入力!C114="","",改良商品入力!C114)&amp;""</f>
        <v/>
      </c>
      <c r="C117" s="809"/>
      <c r="D117" s="255" t="str">
        <f>IF(改良商品入力!D114="","",改良商品入力!D114)</f>
        <v/>
      </c>
    </row>
    <row r="118" spans="1:4" ht="18" customHeight="1">
      <c r="A118" s="105" t="str">
        <f>IF(改良商品入力!C115="","",A117+1)</f>
        <v/>
      </c>
      <c r="B118" s="809" t="str">
        <f>IF(改良商品入力!C115="","",改良商品入力!C115)&amp;""</f>
        <v/>
      </c>
      <c r="C118" s="809"/>
      <c r="D118" s="255" t="str">
        <f>IF(改良商品入力!D115="","",改良商品入力!D115)</f>
        <v/>
      </c>
    </row>
    <row r="119" spans="1:4" ht="18" customHeight="1">
      <c r="A119" s="105" t="str">
        <f>IF(改良商品入力!C116="","",A118+1)</f>
        <v/>
      </c>
      <c r="B119" s="809" t="str">
        <f>IF(改良商品入力!C116="","",改良商品入力!C116)&amp;""</f>
        <v/>
      </c>
      <c r="C119" s="809"/>
      <c r="D119" s="255" t="str">
        <f>IF(改良商品入力!D116="","",改良商品入力!D116)</f>
        <v/>
      </c>
    </row>
    <row r="120" spans="1:4" ht="18" customHeight="1">
      <c r="A120" s="105" t="str">
        <f>IF(改良商品入力!C117="","",A119+1)</f>
        <v/>
      </c>
      <c r="B120" s="809" t="str">
        <f>IF(改良商品入力!C117="","",改良商品入力!C117)&amp;""</f>
        <v/>
      </c>
      <c r="C120" s="809"/>
      <c r="D120" s="255" t="str">
        <f>IF(改良商品入力!D117="","",改良商品入力!D117)</f>
        <v/>
      </c>
    </row>
    <row r="121" spans="1:4" ht="18" customHeight="1">
      <c r="A121" s="105" t="str">
        <f>IF(改良商品入力!C118="","",A120+1)</f>
        <v/>
      </c>
      <c r="B121" s="809" t="str">
        <f>IF(改良商品入力!C118="","",改良商品入力!C118)&amp;""</f>
        <v/>
      </c>
      <c r="C121" s="809"/>
      <c r="D121" s="255" t="str">
        <f>IF(改良商品入力!D118="","",改良商品入力!D118)</f>
        <v/>
      </c>
    </row>
    <row r="122" spans="1:4" ht="18" customHeight="1">
      <c r="A122" s="105" t="str">
        <f>IF(改良商品入力!C119="","",A121+1)</f>
        <v/>
      </c>
      <c r="B122" s="809" t="str">
        <f>IF(改良商品入力!C119="","",改良商品入力!C119)&amp;""</f>
        <v/>
      </c>
      <c r="C122" s="809"/>
      <c r="D122" s="255" t="str">
        <f>IF(改良商品入力!D119="","",改良商品入力!D119)</f>
        <v/>
      </c>
    </row>
    <row r="123" spans="1:4" ht="18" customHeight="1">
      <c r="A123" s="105" t="str">
        <f>IF(改良商品入力!C120="","",A122+1)</f>
        <v/>
      </c>
      <c r="B123" s="809" t="str">
        <f>IF(改良商品入力!C120="","",改良商品入力!C120)&amp;""</f>
        <v/>
      </c>
      <c r="C123" s="809"/>
      <c r="D123" s="255" t="str">
        <f>IF(改良商品入力!D120="","",改良商品入力!D120)</f>
        <v/>
      </c>
    </row>
    <row r="124" spans="1:4" ht="18" customHeight="1">
      <c r="A124" s="105" t="str">
        <f>IF(改良商品入力!C121="","",A123+1)</f>
        <v/>
      </c>
      <c r="B124" s="809" t="str">
        <f>IF(改良商品入力!C121="","",改良商品入力!C121)&amp;""</f>
        <v/>
      </c>
      <c r="C124" s="809"/>
      <c r="D124" s="255" t="str">
        <f>IF(改良商品入力!D121="","",改良商品入力!D121)</f>
        <v/>
      </c>
    </row>
    <row r="125" spans="1:4" ht="18" customHeight="1">
      <c r="A125" s="105" t="str">
        <f>IF(改良商品入力!C122="","",A124+1)</f>
        <v/>
      </c>
      <c r="B125" s="809" t="str">
        <f>IF(改良商品入力!C122="","",改良商品入力!C122)&amp;""</f>
        <v/>
      </c>
      <c r="C125" s="809"/>
      <c r="D125" s="255" t="str">
        <f>IF(改良商品入力!D122="","",改良商品入力!D122)</f>
        <v/>
      </c>
    </row>
    <row r="126" spans="1:4" ht="18" customHeight="1">
      <c r="A126" s="105" t="str">
        <f>IF(改良商品入力!C123="","",A125+1)</f>
        <v/>
      </c>
      <c r="B126" s="809" t="str">
        <f>IF(改良商品入力!C123="","",改良商品入力!C123)&amp;""</f>
        <v/>
      </c>
      <c r="C126" s="809"/>
      <c r="D126" s="255" t="str">
        <f>IF(改良商品入力!D123="","",改良商品入力!D123)</f>
        <v/>
      </c>
    </row>
    <row r="127" spans="1:4" ht="18" customHeight="1">
      <c r="A127" s="105" t="str">
        <f>IF(改良商品入力!C124="","",A126+1)</f>
        <v/>
      </c>
      <c r="B127" s="809" t="str">
        <f>IF(改良商品入力!C124="","",改良商品入力!C124)&amp;""</f>
        <v/>
      </c>
      <c r="C127" s="809"/>
      <c r="D127" s="255" t="str">
        <f>IF(改良商品入力!D124="","",改良商品入力!D124)</f>
        <v/>
      </c>
    </row>
    <row r="128" spans="1:4" ht="18" customHeight="1">
      <c r="A128" s="105" t="str">
        <f>IF(改良商品入力!C125="","",A127+1)</f>
        <v/>
      </c>
      <c r="B128" s="809" t="str">
        <f>IF(改良商品入力!C125="","",改良商品入力!C125)&amp;""</f>
        <v/>
      </c>
      <c r="C128" s="809"/>
      <c r="D128" s="255" t="str">
        <f>IF(改良商品入力!D125="","",改良商品入力!D125)</f>
        <v/>
      </c>
    </row>
    <row r="129" spans="1:4" ht="18" customHeight="1">
      <c r="A129" s="105" t="str">
        <f>IF(改良商品入力!C126="","",A128+1)</f>
        <v/>
      </c>
      <c r="B129" s="809" t="str">
        <f>IF(改良商品入力!C126="","",改良商品入力!C126)&amp;""</f>
        <v/>
      </c>
      <c r="C129" s="809"/>
      <c r="D129" s="255" t="str">
        <f>IF(改良商品入力!D126="","",改良商品入力!D126)</f>
        <v/>
      </c>
    </row>
    <row r="130" spans="1:4" ht="18" customHeight="1">
      <c r="A130" s="105" t="str">
        <f>IF(改良商品入力!C127="","",A129+1)</f>
        <v/>
      </c>
      <c r="B130" s="809" t="str">
        <f>IF(改良商品入力!C127="","",改良商品入力!C127)&amp;""</f>
        <v/>
      </c>
      <c r="C130" s="809"/>
      <c r="D130" s="255" t="str">
        <f>IF(改良商品入力!D127="","",改良商品入力!D127)</f>
        <v/>
      </c>
    </row>
    <row r="131" spans="1:4" ht="18" customHeight="1">
      <c r="A131" s="105" t="str">
        <f>IF(改良商品入力!C128="","",A130+1)</f>
        <v/>
      </c>
      <c r="B131" s="809" t="str">
        <f>IF(改良商品入力!C128="","",改良商品入力!C128)&amp;""</f>
        <v/>
      </c>
      <c r="C131" s="809"/>
      <c r="D131" s="255" t="str">
        <f>IF(改良商品入力!D128="","",改良商品入力!D128)</f>
        <v/>
      </c>
    </row>
    <row r="132" spans="1:4" ht="18" customHeight="1">
      <c r="A132" s="105" t="str">
        <f>IF(改良商品入力!C129="","",A131+1)</f>
        <v/>
      </c>
      <c r="B132" s="809" t="str">
        <f>IF(改良商品入力!C129="","",改良商品入力!C129)&amp;""</f>
        <v/>
      </c>
      <c r="C132" s="809"/>
      <c r="D132" s="255" t="str">
        <f>IF(改良商品入力!D129="","",改良商品入力!D129)</f>
        <v/>
      </c>
    </row>
    <row r="133" spans="1:4" ht="18" customHeight="1">
      <c r="A133" s="105" t="str">
        <f>IF(改良商品入力!C130="","",A132+1)</f>
        <v/>
      </c>
      <c r="B133" s="809" t="str">
        <f>IF(改良商品入力!C130="","",改良商品入力!C130)&amp;""</f>
        <v/>
      </c>
      <c r="C133" s="809"/>
      <c r="D133" s="255" t="str">
        <f>IF(改良商品入力!D130="","",改良商品入力!D130)</f>
        <v/>
      </c>
    </row>
    <row r="134" spans="1:4" ht="18" customHeight="1">
      <c r="A134" s="105" t="str">
        <f>IF(改良商品入力!C131="","",A133+1)</f>
        <v/>
      </c>
      <c r="B134" s="809" t="str">
        <f>IF(改良商品入力!C131="","",改良商品入力!C131)&amp;""</f>
        <v/>
      </c>
      <c r="C134" s="809"/>
      <c r="D134" s="255" t="str">
        <f>IF(改良商品入力!D131="","",改良商品入力!D131)</f>
        <v/>
      </c>
    </row>
    <row r="135" spans="1:4" ht="18" customHeight="1">
      <c r="A135" s="105" t="str">
        <f>IF(改良商品入力!C132="","",A134+1)</f>
        <v/>
      </c>
      <c r="B135" s="809" t="str">
        <f>IF(改良商品入力!C132="","",改良商品入力!C132)&amp;""</f>
        <v/>
      </c>
      <c r="C135" s="809"/>
      <c r="D135" s="255" t="str">
        <f>IF(改良商品入力!D132="","",改良商品入力!D132)</f>
        <v/>
      </c>
    </row>
    <row r="136" spans="1:4" ht="18" customHeight="1">
      <c r="A136" s="105" t="str">
        <f>IF(改良商品入力!C133="","",A135+1)</f>
        <v/>
      </c>
      <c r="B136" s="809" t="str">
        <f>IF(改良商品入力!C133="","",改良商品入力!C133)&amp;""</f>
        <v/>
      </c>
      <c r="C136" s="809"/>
      <c r="D136" s="255" t="str">
        <f>IF(改良商品入力!D133="","",改良商品入力!D133)</f>
        <v/>
      </c>
    </row>
    <row r="137" spans="1:4" ht="18" customHeight="1">
      <c r="A137" s="105" t="str">
        <f>IF(改良商品入力!C134="","",A136+1)</f>
        <v/>
      </c>
      <c r="B137" s="809" t="str">
        <f>IF(改良商品入力!C134="","",改良商品入力!C134)&amp;""</f>
        <v/>
      </c>
      <c r="C137" s="809"/>
      <c r="D137" s="255" t="str">
        <f>IF(改良商品入力!D134="","",改良商品入力!D134)</f>
        <v/>
      </c>
    </row>
    <row r="138" spans="1:4" ht="18" customHeight="1">
      <c r="A138" s="105" t="str">
        <f>IF(改良商品入力!C135="","",A137+1)</f>
        <v/>
      </c>
      <c r="B138" s="809" t="str">
        <f>IF(改良商品入力!C135="","",改良商品入力!C135)&amp;""</f>
        <v/>
      </c>
      <c r="C138" s="809"/>
      <c r="D138" s="255" t="str">
        <f>IF(改良商品入力!D135="","",改良商品入力!D135)</f>
        <v/>
      </c>
    </row>
    <row r="139" spans="1:4" ht="18" customHeight="1">
      <c r="A139" s="105" t="str">
        <f>IF(改良商品入力!C136="","",A138+1)</f>
        <v/>
      </c>
      <c r="B139" s="809" t="str">
        <f>IF(改良商品入力!C136="","",改良商品入力!C136)&amp;""</f>
        <v/>
      </c>
      <c r="C139" s="809"/>
      <c r="D139" s="255" t="str">
        <f>IF(改良商品入力!D136="","",改良商品入力!D136)</f>
        <v/>
      </c>
    </row>
    <row r="140" spans="1:4" ht="18" customHeight="1">
      <c r="A140" s="105" t="str">
        <f>IF(改良商品入力!C137="","",A139+1)</f>
        <v/>
      </c>
      <c r="B140" s="809" t="str">
        <f>IF(改良商品入力!C137="","",改良商品入力!C137)&amp;""</f>
        <v/>
      </c>
      <c r="C140" s="809"/>
      <c r="D140" s="255" t="str">
        <f>IF(改良商品入力!D137="","",改良商品入力!D137)</f>
        <v/>
      </c>
    </row>
    <row r="141" spans="1:4" ht="18" customHeight="1">
      <c r="A141" s="105" t="str">
        <f>IF(改良商品入力!C138="","",A140+1)</f>
        <v/>
      </c>
      <c r="B141" s="809" t="str">
        <f>IF(改良商品入力!C138="","",改良商品入力!C138)&amp;""</f>
        <v/>
      </c>
      <c r="C141" s="809"/>
      <c r="D141" s="255" t="str">
        <f>IF(改良商品入力!D138="","",改良商品入力!D138)</f>
        <v/>
      </c>
    </row>
    <row r="142" spans="1:4" ht="18" customHeight="1">
      <c r="A142" s="105" t="str">
        <f>IF(改良商品入力!C139="","",A141+1)</f>
        <v/>
      </c>
      <c r="B142" s="809" t="str">
        <f>IF(改良商品入力!C139="","",改良商品入力!C139)&amp;""</f>
        <v/>
      </c>
      <c r="C142" s="809"/>
      <c r="D142" s="255" t="str">
        <f>IF(改良商品入力!D139="","",改良商品入力!D139)</f>
        <v/>
      </c>
    </row>
    <row r="143" spans="1:4" ht="18" customHeight="1">
      <c r="A143" s="105" t="str">
        <f>IF(改良商品入力!C140="","",A142+1)</f>
        <v/>
      </c>
      <c r="B143" s="809" t="str">
        <f>IF(改良商品入力!C140="","",改良商品入力!C140)&amp;""</f>
        <v/>
      </c>
      <c r="C143" s="809"/>
      <c r="D143" s="255" t="str">
        <f>IF(改良商品入力!D140="","",改良商品入力!D140)</f>
        <v/>
      </c>
    </row>
    <row r="144" spans="1:4" ht="18" customHeight="1">
      <c r="A144" s="105" t="str">
        <f>IF(改良商品入力!C141="","",A143+1)</f>
        <v/>
      </c>
      <c r="B144" s="809" t="str">
        <f>IF(改良商品入力!C141="","",改良商品入力!C141)&amp;""</f>
        <v/>
      </c>
      <c r="C144" s="809"/>
      <c r="D144" s="255" t="str">
        <f>IF(改良商品入力!D141="","",改良商品入力!D141)</f>
        <v/>
      </c>
    </row>
    <row r="145" spans="1:4" ht="18" customHeight="1">
      <c r="A145" s="105" t="str">
        <f>IF(改良商品入力!C142="","",A144+1)</f>
        <v/>
      </c>
      <c r="B145" s="809" t="str">
        <f>IF(改良商品入力!C142="","",改良商品入力!C142)&amp;""</f>
        <v/>
      </c>
      <c r="C145" s="809"/>
      <c r="D145" s="255" t="str">
        <f>IF(改良商品入力!D142="","",改良商品入力!D142)</f>
        <v/>
      </c>
    </row>
    <row r="146" spans="1:4" ht="18" customHeight="1">
      <c r="A146" s="105" t="str">
        <f>IF(改良商品入力!C143="","",A145+1)</f>
        <v/>
      </c>
      <c r="B146" s="809" t="str">
        <f>IF(改良商品入力!C143="","",改良商品入力!C143)&amp;""</f>
        <v/>
      </c>
      <c r="C146" s="809"/>
      <c r="D146" s="255" t="str">
        <f>IF(改良商品入力!D143="","",改良商品入力!D143)</f>
        <v/>
      </c>
    </row>
    <row r="147" spans="1:4" ht="18" customHeight="1">
      <c r="A147" s="105" t="str">
        <f>IF(改良商品入力!C144="","",A146+1)</f>
        <v/>
      </c>
      <c r="B147" s="809" t="str">
        <f>IF(改良商品入力!C144="","",改良商品入力!C144)&amp;""</f>
        <v/>
      </c>
      <c r="C147" s="809"/>
      <c r="D147" s="255" t="str">
        <f>IF(改良商品入力!D144="","",改良商品入力!D144)</f>
        <v/>
      </c>
    </row>
    <row r="148" spans="1:4" ht="18" customHeight="1">
      <c r="A148" s="105" t="str">
        <f>IF(改良商品入力!C145="","",A147+1)</f>
        <v/>
      </c>
      <c r="B148" s="809" t="str">
        <f>IF(改良商品入力!C145="","",改良商品入力!C145)&amp;""</f>
        <v/>
      </c>
      <c r="C148" s="809"/>
      <c r="D148" s="255" t="str">
        <f>IF(改良商品入力!D145="","",改良商品入力!D145)</f>
        <v/>
      </c>
    </row>
    <row r="149" spans="1:4" ht="18" customHeight="1">
      <c r="A149" s="105" t="str">
        <f>IF(改良商品入力!C146="","",A148+1)</f>
        <v/>
      </c>
      <c r="B149" s="809" t="str">
        <f>IF(改良商品入力!C146="","",改良商品入力!C146)&amp;""</f>
        <v/>
      </c>
      <c r="C149" s="809"/>
      <c r="D149" s="255" t="str">
        <f>IF(改良商品入力!D146="","",改良商品入力!D146)</f>
        <v/>
      </c>
    </row>
    <row r="150" spans="1:4" ht="18" customHeight="1">
      <c r="A150" s="105" t="str">
        <f>IF(改良商品入力!C147="","",A149+1)</f>
        <v/>
      </c>
      <c r="B150" s="809" t="str">
        <f>IF(改良商品入力!C147="","",改良商品入力!C147)&amp;""</f>
        <v/>
      </c>
      <c r="C150" s="809"/>
      <c r="D150" s="255" t="str">
        <f>IF(改良商品入力!D147="","",改良商品入力!D147)</f>
        <v/>
      </c>
    </row>
    <row r="151" spans="1:4" ht="18" customHeight="1">
      <c r="A151" s="105" t="str">
        <f>IF(改良商品入力!C148="","",A150+1)</f>
        <v/>
      </c>
      <c r="B151" s="809" t="str">
        <f>IF(改良商品入力!C148="","",改良商品入力!C148)&amp;""</f>
        <v/>
      </c>
      <c r="C151" s="809"/>
      <c r="D151" s="255" t="str">
        <f>IF(改良商品入力!D148="","",改良商品入力!D148)</f>
        <v/>
      </c>
    </row>
    <row r="152" spans="1:4" ht="18" customHeight="1">
      <c r="A152" s="105" t="str">
        <f>IF(改良商品入力!C149="","",A151+1)</f>
        <v/>
      </c>
      <c r="B152" s="809" t="str">
        <f>IF(改良商品入力!C149="","",改良商品入力!C149)&amp;""</f>
        <v/>
      </c>
      <c r="C152" s="809"/>
      <c r="D152" s="255" t="str">
        <f>IF(改良商品入力!D149="","",改良商品入力!D149)</f>
        <v/>
      </c>
    </row>
    <row r="153" spans="1:4" ht="18" customHeight="1">
      <c r="A153" s="105" t="str">
        <f>IF(改良商品入力!C150="","",A152+1)</f>
        <v/>
      </c>
      <c r="B153" s="809" t="str">
        <f>IF(改良商品入力!C150="","",改良商品入力!C150)&amp;""</f>
        <v/>
      </c>
      <c r="C153" s="809"/>
      <c r="D153" s="255" t="str">
        <f>IF(改良商品入力!D150="","",改良商品入力!D150)</f>
        <v/>
      </c>
    </row>
    <row r="154" spans="1:4" ht="18" customHeight="1">
      <c r="A154" s="105" t="str">
        <f>IF(改良商品入力!C151="","",A153+1)</f>
        <v/>
      </c>
      <c r="B154" s="809" t="str">
        <f>IF(改良商品入力!C151="","",改良商品入力!C151)&amp;""</f>
        <v/>
      </c>
      <c r="C154" s="809"/>
      <c r="D154" s="255" t="str">
        <f>IF(改良商品入力!D151="","",改良商品入力!D151)</f>
        <v/>
      </c>
    </row>
    <row r="155" spans="1:4" ht="18" customHeight="1">
      <c r="A155" s="105" t="str">
        <f>IF(改良商品入力!C152="","",A154+1)</f>
        <v/>
      </c>
      <c r="B155" s="809" t="str">
        <f>IF(改良商品入力!C152="","",改良商品入力!C152)&amp;""</f>
        <v/>
      </c>
      <c r="C155" s="809"/>
      <c r="D155" s="255" t="str">
        <f>IF(改良商品入力!D152="","",改良商品入力!D152)</f>
        <v/>
      </c>
    </row>
    <row r="156" spans="1:4" ht="18" customHeight="1">
      <c r="A156" s="105" t="str">
        <f>IF(改良商品入力!C153="","",A155+1)</f>
        <v/>
      </c>
      <c r="B156" s="809" t="str">
        <f>IF(改良商品入力!C153="","",改良商品入力!C153)&amp;""</f>
        <v/>
      </c>
      <c r="C156" s="809"/>
      <c r="D156" s="255" t="str">
        <f>IF(改良商品入力!D153="","",改良商品入力!D153)</f>
        <v/>
      </c>
    </row>
    <row r="157" spans="1:4" ht="18" customHeight="1">
      <c r="A157" s="105" t="str">
        <f>IF(改良商品入力!C154="","",A156+1)</f>
        <v/>
      </c>
      <c r="B157" s="809" t="str">
        <f>IF(改良商品入力!C154="","",改良商品入力!C154)&amp;""</f>
        <v/>
      </c>
      <c r="C157" s="809"/>
      <c r="D157" s="255" t="str">
        <f>IF(改良商品入力!D154="","",改良商品入力!D154)</f>
        <v/>
      </c>
    </row>
    <row r="158" spans="1:4" ht="18" customHeight="1">
      <c r="A158" s="105" t="str">
        <f>IF(改良商品入力!C155="","",A157+1)</f>
        <v/>
      </c>
      <c r="B158" s="809" t="str">
        <f>IF(改良商品入力!C155="","",改良商品入力!C155)&amp;""</f>
        <v/>
      </c>
      <c r="C158" s="809"/>
      <c r="D158" s="255" t="str">
        <f>IF(改良商品入力!D155="","",改良商品入力!D155)</f>
        <v/>
      </c>
    </row>
    <row r="159" spans="1:4" ht="18" customHeight="1">
      <c r="A159" s="105" t="str">
        <f>IF(改良商品入力!C156="","",A158+1)</f>
        <v/>
      </c>
      <c r="B159" s="809" t="str">
        <f>IF(改良商品入力!C156="","",改良商品入力!C156)&amp;""</f>
        <v/>
      </c>
      <c r="C159" s="809"/>
      <c r="D159" s="255" t="str">
        <f>IF(改良商品入力!D156="","",改良商品入力!D156)</f>
        <v/>
      </c>
    </row>
    <row r="160" spans="1:4" ht="18" customHeight="1">
      <c r="A160" s="105" t="str">
        <f>IF(改良商品入力!C157="","",A159+1)</f>
        <v/>
      </c>
      <c r="B160" s="809" t="str">
        <f>IF(改良商品入力!C157="","",改良商品入力!C157)&amp;""</f>
        <v/>
      </c>
      <c r="C160" s="809"/>
      <c r="D160" s="255" t="str">
        <f>IF(改良商品入力!D157="","",改良商品入力!D157)</f>
        <v/>
      </c>
    </row>
    <row r="161" spans="1:4" ht="18" customHeight="1">
      <c r="A161" s="105" t="str">
        <f>IF(改良商品入力!C158="","",A160+1)</f>
        <v/>
      </c>
      <c r="B161" s="809" t="str">
        <f>IF(改良商品入力!C158="","",改良商品入力!C158)&amp;""</f>
        <v/>
      </c>
      <c r="C161" s="809"/>
      <c r="D161" s="255" t="str">
        <f>IF(改良商品入力!D158="","",改良商品入力!D158)</f>
        <v/>
      </c>
    </row>
    <row r="162" spans="1:4" ht="18" customHeight="1">
      <c r="A162" s="105" t="str">
        <f>IF(改良商品入力!C159="","",A161+1)</f>
        <v/>
      </c>
      <c r="B162" s="809" t="str">
        <f>IF(改良商品入力!C159="","",改良商品入力!C159)&amp;""</f>
        <v/>
      </c>
      <c r="C162" s="809"/>
      <c r="D162" s="255" t="str">
        <f>IF(改良商品入力!D159="","",改良商品入力!D159)</f>
        <v/>
      </c>
    </row>
    <row r="163" spans="1:4" ht="18" customHeight="1">
      <c r="A163" s="105" t="str">
        <f>IF(改良商品入力!C160="","",A162+1)</f>
        <v/>
      </c>
      <c r="B163" s="809" t="str">
        <f>IF(改良商品入力!C160="","",改良商品入力!C160)&amp;""</f>
        <v/>
      </c>
      <c r="C163" s="809"/>
      <c r="D163" s="255" t="str">
        <f>IF(改良商品入力!D160="","",改良商品入力!D160)</f>
        <v/>
      </c>
    </row>
    <row r="164" spans="1:4" ht="18" customHeight="1">
      <c r="A164" s="105" t="str">
        <f>IF(改良商品入力!C161="","",A163+1)</f>
        <v/>
      </c>
      <c r="B164" s="809" t="str">
        <f>IF(改良商品入力!C161="","",改良商品入力!C161)&amp;""</f>
        <v/>
      </c>
      <c r="C164" s="809"/>
      <c r="D164" s="255" t="str">
        <f>IF(改良商品入力!D161="","",改良商品入力!D161)</f>
        <v/>
      </c>
    </row>
    <row r="165" spans="1:4" ht="18" customHeight="1">
      <c r="A165" s="105" t="str">
        <f>IF(改良商品入力!C162="","",A164+1)</f>
        <v/>
      </c>
      <c r="B165" s="809" t="str">
        <f>IF(改良商品入力!C162="","",改良商品入力!C162)&amp;""</f>
        <v/>
      </c>
      <c r="C165" s="809"/>
      <c r="D165" s="255" t="str">
        <f>IF(改良商品入力!D162="","",改良商品入力!D162)</f>
        <v/>
      </c>
    </row>
    <row r="166" spans="1:4" ht="18" customHeight="1">
      <c r="A166" s="105" t="str">
        <f>IF(改良商品入力!C163="","",A165+1)</f>
        <v/>
      </c>
      <c r="B166" s="809" t="str">
        <f>IF(改良商品入力!C163="","",改良商品入力!C163)&amp;""</f>
        <v/>
      </c>
      <c r="C166" s="809"/>
      <c r="D166" s="255" t="str">
        <f>IF(改良商品入力!D163="","",改良商品入力!D163)</f>
        <v/>
      </c>
    </row>
    <row r="167" spans="1:4" ht="18" customHeight="1">
      <c r="A167" s="105" t="str">
        <f>IF(改良商品入力!C164="","",A166+1)</f>
        <v/>
      </c>
      <c r="B167" s="809" t="str">
        <f>IF(改良商品入力!C164="","",改良商品入力!C164)&amp;""</f>
        <v/>
      </c>
      <c r="C167" s="809"/>
      <c r="D167" s="255" t="str">
        <f>IF(改良商品入力!D164="","",改良商品入力!D164)</f>
        <v/>
      </c>
    </row>
    <row r="168" spans="1:4" ht="18" customHeight="1">
      <c r="A168" s="105" t="str">
        <f>IF(改良商品入力!C165="","",A167+1)</f>
        <v/>
      </c>
      <c r="B168" s="809" t="str">
        <f>IF(改良商品入力!C165="","",改良商品入力!C165)&amp;""</f>
        <v/>
      </c>
      <c r="C168" s="809"/>
      <c r="D168" s="255" t="str">
        <f>IF(改良商品入力!D165="","",改良商品入力!D165)</f>
        <v/>
      </c>
    </row>
    <row r="169" spans="1:4" ht="18" customHeight="1">
      <c r="A169" s="105" t="str">
        <f>IF(改良商品入力!C166="","",A168+1)</f>
        <v/>
      </c>
      <c r="B169" s="809" t="str">
        <f>IF(改良商品入力!C166="","",改良商品入力!C166)&amp;""</f>
        <v/>
      </c>
      <c r="C169" s="809"/>
      <c r="D169" s="255" t="str">
        <f>IF(改良商品入力!D166="","",改良商品入力!D166)</f>
        <v/>
      </c>
    </row>
    <row r="170" spans="1:4" ht="18" customHeight="1">
      <c r="A170" s="105" t="str">
        <f>IF(改良商品入力!C167="","",A169+1)</f>
        <v/>
      </c>
      <c r="B170" s="809" t="str">
        <f>IF(改良商品入力!C167="","",改良商品入力!C167)&amp;""</f>
        <v/>
      </c>
      <c r="C170" s="809"/>
      <c r="D170" s="255" t="str">
        <f>IF(改良商品入力!D167="","",改良商品入力!D167)</f>
        <v/>
      </c>
    </row>
    <row r="171" spans="1:4" ht="18" customHeight="1">
      <c r="A171" s="105" t="str">
        <f>IF(改良商品入力!C168="","",A170+1)</f>
        <v/>
      </c>
      <c r="B171" s="809" t="str">
        <f>IF(改良商品入力!C168="","",改良商品入力!C168)&amp;""</f>
        <v/>
      </c>
      <c r="C171" s="809"/>
      <c r="D171" s="255" t="str">
        <f>IF(改良商品入力!D168="","",改良商品入力!D168)</f>
        <v/>
      </c>
    </row>
    <row r="172" spans="1:4" ht="18" customHeight="1">
      <c r="A172" s="105" t="str">
        <f>IF(改良商品入力!C169="","",A171+1)</f>
        <v/>
      </c>
      <c r="B172" s="809" t="str">
        <f>IF(改良商品入力!C169="","",改良商品入力!C169)&amp;""</f>
        <v/>
      </c>
      <c r="C172" s="809"/>
      <c r="D172" s="255" t="str">
        <f>IF(改良商品入力!D169="","",改良商品入力!D169)</f>
        <v/>
      </c>
    </row>
    <row r="173" spans="1:4" ht="18" customHeight="1">
      <c r="A173" s="105" t="str">
        <f>IF(改良商品入力!C170="","",A172+1)</f>
        <v/>
      </c>
      <c r="B173" s="809" t="str">
        <f>IF(改良商品入力!C170="","",改良商品入力!C170)&amp;""</f>
        <v/>
      </c>
      <c r="C173" s="809"/>
      <c r="D173" s="255" t="str">
        <f>IF(改良商品入力!D170="","",改良商品入力!D170)</f>
        <v/>
      </c>
    </row>
    <row r="174" spans="1:4" ht="18" customHeight="1">
      <c r="A174" s="105" t="str">
        <f>IF(改良商品入力!C171="","",A173+1)</f>
        <v/>
      </c>
      <c r="B174" s="809" t="str">
        <f>IF(改良商品入力!C171="","",改良商品入力!C171)&amp;""</f>
        <v/>
      </c>
      <c r="C174" s="809"/>
      <c r="D174" s="255" t="str">
        <f>IF(改良商品入力!D171="","",改良商品入力!D171)</f>
        <v/>
      </c>
    </row>
    <row r="175" spans="1:4" ht="18" customHeight="1">
      <c r="A175" s="105" t="str">
        <f>IF(改良商品入力!C172="","",A174+1)</f>
        <v/>
      </c>
      <c r="B175" s="809" t="str">
        <f>IF(改良商品入力!C172="","",改良商品入力!C172)&amp;""</f>
        <v/>
      </c>
      <c r="C175" s="809"/>
      <c r="D175" s="255" t="str">
        <f>IF(改良商品入力!D172="","",改良商品入力!D172)</f>
        <v/>
      </c>
    </row>
    <row r="176" spans="1:4" ht="18" customHeight="1">
      <c r="A176" s="105" t="str">
        <f>IF(改良商品入力!C173="","",A175+1)</f>
        <v/>
      </c>
      <c r="B176" s="809" t="str">
        <f>IF(改良商品入力!C173="","",改良商品入力!C173)&amp;""</f>
        <v/>
      </c>
      <c r="C176" s="809"/>
      <c r="D176" s="255" t="str">
        <f>IF(改良商品入力!D173="","",改良商品入力!D173)</f>
        <v/>
      </c>
    </row>
    <row r="177" spans="1:4" ht="18" customHeight="1">
      <c r="A177" s="105" t="str">
        <f>IF(改良商品入力!C174="","",A176+1)</f>
        <v/>
      </c>
      <c r="B177" s="809" t="str">
        <f>IF(改良商品入力!C174="","",改良商品入力!C174)&amp;""</f>
        <v/>
      </c>
      <c r="C177" s="809"/>
      <c r="D177" s="255" t="str">
        <f>IF(改良商品入力!D174="","",改良商品入力!D174)</f>
        <v/>
      </c>
    </row>
    <row r="178" spans="1:4" ht="18" customHeight="1">
      <c r="A178" s="105" t="str">
        <f>IF(改良商品入力!C175="","",A177+1)</f>
        <v/>
      </c>
      <c r="B178" s="809" t="str">
        <f>IF(改良商品入力!C175="","",改良商品入力!C175)&amp;""</f>
        <v/>
      </c>
      <c r="C178" s="809"/>
      <c r="D178" s="255" t="str">
        <f>IF(改良商品入力!D175="","",改良商品入力!D175)</f>
        <v/>
      </c>
    </row>
    <row r="179" spans="1:4" ht="18" customHeight="1">
      <c r="A179" s="105" t="str">
        <f>IF(改良商品入力!C176="","",A178+1)</f>
        <v/>
      </c>
      <c r="B179" s="809" t="str">
        <f>IF(改良商品入力!C176="","",改良商品入力!C176)&amp;""</f>
        <v/>
      </c>
      <c r="C179" s="809"/>
      <c r="D179" s="255" t="str">
        <f>IF(改良商品入力!D176="","",改良商品入力!D176)</f>
        <v/>
      </c>
    </row>
    <row r="180" spans="1:4" ht="18" customHeight="1">
      <c r="A180" s="105" t="str">
        <f>IF(改良商品入力!C177="","",A179+1)</f>
        <v/>
      </c>
      <c r="B180" s="809" t="str">
        <f>IF(改良商品入力!C177="","",改良商品入力!C177)&amp;""</f>
        <v/>
      </c>
      <c r="C180" s="809"/>
      <c r="D180" s="255" t="str">
        <f>IF(改良商品入力!D177="","",改良商品入力!D177)</f>
        <v/>
      </c>
    </row>
    <row r="181" spans="1:4" ht="18" customHeight="1">
      <c r="A181" s="105" t="str">
        <f>IF(改良商品入力!C178="","",A180+1)</f>
        <v/>
      </c>
      <c r="B181" s="809" t="str">
        <f>IF(改良商品入力!C178="","",改良商品入力!C178)&amp;""</f>
        <v/>
      </c>
      <c r="C181" s="809"/>
      <c r="D181" s="255" t="str">
        <f>IF(改良商品入力!D178="","",改良商品入力!D178)</f>
        <v/>
      </c>
    </row>
    <row r="182" spans="1:4" ht="18" customHeight="1">
      <c r="A182" s="105" t="str">
        <f>IF(改良商品入力!C179="","",A181+1)</f>
        <v/>
      </c>
      <c r="B182" s="809" t="str">
        <f>IF(改良商品入力!C179="","",改良商品入力!C179)&amp;""</f>
        <v/>
      </c>
      <c r="C182" s="809"/>
      <c r="D182" s="255" t="str">
        <f>IF(改良商品入力!D179="","",改良商品入力!D179)</f>
        <v/>
      </c>
    </row>
    <row r="183" spans="1:4" ht="18" customHeight="1">
      <c r="A183" s="105" t="str">
        <f>IF(改良商品入力!C180="","",A182+1)</f>
        <v/>
      </c>
      <c r="B183" s="809" t="str">
        <f>IF(改良商品入力!C180="","",改良商品入力!C180)&amp;""</f>
        <v/>
      </c>
      <c r="C183" s="809"/>
      <c r="D183" s="255" t="str">
        <f>IF(改良商品入力!D180="","",改良商品入力!D180)</f>
        <v/>
      </c>
    </row>
    <row r="184" spans="1:4" ht="18" customHeight="1">
      <c r="A184" s="105" t="str">
        <f>IF(改良商品入力!C181="","",A183+1)</f>
        <v/>
      </c>
      <c r="B184" s="809" t="str">
        <f>IF(改良商品入力!C181="","",改良商品入力!C181)&amp;""</f>
        <v/>
      </c>
      <c r="C184" s="809"/>
      <c r="D184" s="255" t="str">
        <f>IF(改良商品入力!D181="","",改良商品入力!D181)</f>
        <v/>
      </c>
    </row>
    <row r="185" spans="1:4" ht="18" customHeight="1">
      <c r="A185" s="105" t="str">
        <f>IF(改良商品入力!C182="","",A184+1)</f>
        <v/>
      </c>
      <c r="B185" s="809" t="str">
        <f>IF(改良商品入力!C182="","",改良商品入力!C182)&amp;""</f>
        <v/>
      </c>
      <c r="C185" s="809"/>
      <c r="D185" s="255" t="str">
        <f>IF(改良商品入力!D182="","",改良商品入力!D182)</f>
        <v/>
      </c>
    </row>
    <row r="186" spans="1:4" ht="18" customHeight="1">
      <c r="A186" s="105" t="str">
        <f>IF(改良商品入力!C183="","",A185+1)</f>
        <v/>
      </c>
      <c r="B186" s="809" t="str">
        <f>IF(改良商品入力!C183="","",改良商品入力!C183)&amp;""</f>
        <v/>
      </c>
      <c r="C186" s="809"/>
      <c r="D186" s="255" t="str">
        <f>IF(改良商品入力!D183="","",改良商品入力!D183)</f>
        <v/>
      </c>
    </row>
    <row r="187" spans="1:4" ht="18" customHeight="1">
      <c r="A187" s="105" t="str">
        <f>IF(改良商品入力!C184="","",A186+1)</f>
        <v/>
      </c>
      <c r="B187" s="809" t="str">
        <f>IF(改良商品入力!C184="","",改良商品入力!C184)&amp;""</f>
        <v/>
      </c>
      <c r="C187" s="809"/>
      <c r="D187" s="255" t="str">
        <f>IF(改良商品入力!D184="","",改良商品入力!D184)</f>
        <v/>
      </c>
    </row>
    <row r="188" spans="1:4" ht="18" customHeight="1">
      <c r="A188" s="105" t="str">
        <f>IF(改良商品入力!C185="","",A187+1)</f>
        <v/>
      </c>
      <c r="B188" s="809" t="str">
        <f>IF(改良商品入力!C185="","",改良商品入力!C185)&amp;""</f>
        <v/>
      </c>
      <c r="C188" s="809"/>
      <c r="D188" s="255" t="str">
        <f>IF(改良商品入力!D185="","",改良商品入力!D185)</f>
        <v/>
      </c>
    </row>
    <row r="189" spans="1:4" ht="18" customHeight="1">
      <c r="A189" s="105" t="str">
        <f>IF(改良商品入力!C186="","",A188+1)</f>
        <v/>
      </c>
      <c r="B189" s="809" t="str">
        <f>IF(改良商品入力!C186="","",改良商品入力!C186)&amp;""</f>
        <v/>
      </c>
      <c r="C189" s="809"/>
      <c r="D189" s="255" t="str">
        <f>IF(改良商品入力!D186="","",改良商品入力!D186)</f>
        <v/>
      </c>
    </row>
    <row r="190" spans="1:4" ht="18" customHeight="1">
      <c r="A190" s="105" t="str">
        <f>IF(改良商品入力!C187="","",A189+1)</f>
        <v/>
      </c>
      <c r="B190" s="809" t="str">
        <f>IF(改良商品入力!C187="","",改良商品入力!C187)&amp;""</f>
        <v/>
      </c>
      <c r="C190" s="809"/>
      <c r="D190" s="255" t="str">
        <f>IF(改良商品入力!D187="","",改良商品入力!D187)</f>
        <v/>
      </c>
    </row>
    <row r="191" spans="1:4" ht="18" customHeight="1">
      <c r="A191" s="105" t="str">
        <f>IF(改良商品入力!C188="","",A190+1)</f>
        <v/>
      </c>
      <c r="B191" s="809" t="str">
        <f>IF(改良商品入力!C188="","",改良商品入力!C188)&amp;""</f>
        <v/>
      </c>
      <c r="C191" s="809"/>
      <c r="D191" s="255" t="str">
        <f>IF(改良商品入力!D188="","",改良商品入力!D188)</f>
        <v/>
      </c>
    </row>
    <row r="192" spans="1:4" ht="18" customHeight="1">
      <c r="A192" s="105" t="str">
        <f>IF(改良商品入力!C189="","",A191+1)</f>
        <v/>
      </c>
      <c r="B192" s="809" t="str">
        <f>IF(改良商品入力!C189="","",改良商品入力!C189)&amp;""</f>
        <v/>
      </c>
      <c r="C192" s="809"/>
      <c r="D192" s="255" t="str">
        <f>IF(改良商品入力!D189="","",改良商品入力!D189)</f>
        <v/>
      </c>
    </row>
    <row r="193" spans="1:4" ht="18" customHeight="1">
      <c r="A193" s="105" t="str">
        <f>IF(改良商品入力!C190="","",A192+1)</f>
        <v/>
      </c>
      <c r="B193" s="809" t="str">
        <f>IF(改良商品入力!C190="","",改良商品入力!C190)&amp;""</f>
        <v/>
      </c>
      <c r="C193" s="809"/>
      <c r="D193" s="255" t="str">
        <f>IF(改良商品入力!D190="","",改良商品入力!D190)</f>
        <v/>
      </c>
    </row>
    <row r="194" spans="1:4" ht="18" customHeight="1">
      <c r="A194" s="105" t="str">
        <f>IF(改良商品入力!C191="","",A193+1)</f>
        <v/>
      </c>
      <c r="B194" s="809" t="str">
        <f>IF(改良商品入力!C191="","",改良商品入力!C191)&amp;""</f>
        <v/>
      </c>
      <c r="C194" s="809"/>
      <c r="D194" s="255" t="str">
        <f>IF(改良商品入力!D191="","",改良商品入力!D191)</f>
        <v/>
      </c>
    </row>
    <row r="195" spans="1:4" ht="18" customHeight="1">
      <c r="A195" s="105" t="str">
        <f>IF(改良商品入力!C192="","",A194+1)</f>
        <v/>
      </c>
      <c r="B195" s="809" t="str">
        <f>IF(改良商品入力!C192="","",改良商品入力!C192)&amp;""</f>
        <v/>
      </c>
      <c r="C195" s="809"/>
      <c r="D195" s="255" t="str">
        <f>IF(改良商品入力!D192="","",改良商品入力!D192)</f>
        <v/>
      </c>
    </row>
    <row r="196" spans="1:4" ht="18" customHeight="1">
      <c r="A196" s="105" t="str">
        <f>IF(改良商品入力!C193="","",A195+1)</f>
        <v/>
      </c>
      <c r="B196" s="809" t="str">
        <f>IF(改良商品入力!C193="","",改良商品入力!C193)&amp;""</f>
        <v/>
      </c>
      <c r="C196" s="809"/>
      <c r="D196" s="255" t="str">
        <f>IF(改良商品入力!D193="","",改良商品入力!D193)</f>
        <v/>
      </c>
    </row>
    <row r="197" spans="1:4" ht="18" customHeight="1">
      <c r="A197" s="105" t="str">
        <f>IF(改良商品入力!C194="","",A196+1)</f>
        <v/>
      </c>
      <c r="B197" s="809" t="str">
        <f>IF(改良商品入力!C194="","",改良商品入力!C194)&amp;""</f>
        <v/>
      </c>
      <c r="C197" s="809"/>
      <c r="D197" s="255" t="str">
        <f>IF(改良商品入力!D194="","",改良商品入力!D194)</f>
        <v/>
      </c>
    </row>
    <row r="198" spans="1:4" ht="18" customHeight="1">
      <c r="A198" s="105" t="str">
        <f>IF(改良商品入力!C195="","",A197+1)</f>
        <v/>
      </c>
      <c r="B198" s="809" t="str">
        <f>IF(改良商品入力!C195="","",改良商品入力!C195)&amp;""</f>
        <v/>
      </c>
      <c r="C198" s="809"/>
      <c r="D198" s="255" t="str">
        <f>IF(改良商品入力!D195="","",改良商品入力!D195)</f>
        <v/>
      </c>
    </row>
    <row r="199" spans="1:4" ht="18" customHeight="1">
      <c r="A199" s="105" t="str">
        <f>IF(改良商品入力!C196="","",A198+1)</f>
        <v/>
      </c>
      <c r="B199" s="809" t="str">
        <f>IF(改良商品入力!C196="","",改良商品入力!C196)&amp;""</f>
        <v/>
      </c>
      <c r="C199" s="809"/>
      <c r="D199" s="255" t="str">
        <f>IF(改良商品入力!D196="","",改良商品入力!D196)</f>
        <v/>
      </c>
    </row>
    <row r="200" spans="1:4" ht="18" customHeight="1">
      <c r="A200" s="105" t="str">
        <f>IF(改良商品入力!C197="","",A199+1)</f>
        <v/>
      </c>
      <c r="B200" s="809" t="str">
        <f>IF(改良商品入力!C197="","",改良商品入力!C197)&amp;""</f>
        <v/>
      </c>
      <c r="C200" s="809"/>
      <c r="D200" s="255" t="str">
        <f>IF(改良商品入力!D197="","",改良商品入力!D197)</f>
        <v/>
      </c>
    </row>
    <row r="201" spans="1:4" ht="18" customHeight="1">
      <c r="A201" s="105" t="str">
        <f>IF(改良商品入力!C198="","",A200+1)</f>
        <v/>
      </c>
      <c r="B201" s="809" t="str">
        <f>IF(改良商品入力!C198="","",改良商品入力!C198)&amp;""</f>
        <v/>
      </c>
      <c r="C201" s="809"/>
      <c r="D201" s="255" t="str">
        <f>IF(改良商品入力!D198="","",改良商品入力!D198)</f>
        <v/>
      </c>
    </row>
    <row r="202" spans="1:4" ht="18" customHeight="1">
      <c r="A202" s="105" t="str">
        <f>IF(改良商品入力!C199="","",A201+1)</f>
        <v/>
      </c>
      <c r="B202" s="809" t="str">
        <f>IF(改良商品入力!C199="","",改良商品入力!C199)&amp;""</f>
        <v/>
      </c>
      <c r="C202" s="809"/>
      <c r="D202" s="255" t="str">
        <f>IF(改良商品入力!D199="","",改良商品入力!D199)</f>
        <v/>
      </c>
    </row>
    <row r="203" spans="1:4" ht="18" customHeight="1">
      <c r="A203" s="105" t="str">
        <f>IF(改良商品入力!C200="","",A202+1)</f>
        <v/>
      </c>
      <c r="B203" s="809" t="str">
        <f>IF(改良商品入力!C200="","",改良商品入力!C200)&amp;""</f>
        <v/>
      </c>
      <c r="C203" s="809"/>
      <c r="D203" s="255" t="str">
        <f>IF(改良商品入力!D200="","",改良商品入力!D200)</f>
        <v/>
      </c>
    </row>
    <row r="204" spans="1:4" ht="18" customHeight="1">
      <c r="A204" s="105" t="str">
        <f>IF(改良商品入力!C201="","",A203+1)</f>
        <v/>
      </c>
      <c r="B204" s="809" t="str">
        <f>IF(改良商品入力!C201="","",改良商品入力!C201)&amp;""</f>
        <v/>
      </c>
      <c r="C204" s="809"/>
      <c r="D204" s="255" t="str">
        <f>IF(改良商品入力!D201="","",改良商品入力!D201)</f>
        <v/>
      </c>
    </row>
    <row r="205" spans="1:4" ht="18" customHeight="1">
      <c r="A205" s="105" t="str">
        <f>IF(改良商品入力!C202="","",A204+1)</f>
        <v/>
      </c>
      <c r="B205" s="809" t="str">
        <f>IF(改良商品入力!C202="","",改良商品入力!C202)&amp;""</f>
        <v/>
      </c>
      <c r="C205" s="809"/>
      <c r="D205" s="255" t="str">
        <f>IF(改良商品入力!D202="","",改良商品入力!D202)</f>
        <v/>
      </c>
    </row>
    <row r="206" spans="1:4" ht="18" customHeight="1">
      <c r="A206" s="105" t="str">
        <f>IF(改良商品入力!C203="","",A205+1)</f>
        <v/>
      </c>
      <c r="B206" s="809" t="str">
        <f>IF(改良商品入力!C203="","",改良商品入力!C203)&amp;""</f>
        <v/>
      </c>
      <c r="C206" s="809"/>
      <c r="D206" s="255" t="str">
        <f>IF(改良商品入力!D203="","",改良商品入力!D203)</f>
        <v/>
      </c>
    </row>
    <row r="207" spans="1:4">
      <c r="A207" s="7" t="s">
        <v>916</v>
      </c>
      <c r="B207" s="7" t="s">
        <v>916</v>
      </c>
      <c r="C207" s="7" t="s">
        <v>916</v>
      </c>
      <c r="D207" s="7" t="s">
        <v>916</v>
      </c>
    </row>
  </sheetData>
  <sheetProtection sheet="1" formatColumns="0" formatRows="0"/>
  <mergeCells count="203">
    <mergeCell ref="B37:C37"/>
    <mergeCell ref="B38:C38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06:C206"/>
    <mergeCell ref="B202:C202"/>
    <mergeCell ref="B203:C203"/>
    <mergeCell ref="B204:C204"/>
    <mergeCell ref="B200:C200"/>
    <mergeCell ref="B201:C201"/>
    <mergeCell ref="B205:C205"/>
    <mergeCell ref="B197:C197"/>
    <mergeCell ref="B198:C198"/>
    <mergeCell ref="B199:C199"/>
    <mergeCell ref="B194:C194"/>
    <mergeCell ref="B195:C195"/>
    <mergeCell ref="B196:C196"/>
    <mergeCell ref="B191:C191"/>
    <mergeCell ref="B192:C192"/>
    <mergeCell ref="B193:C193"/>
    <mergeCell ref="B188:C188"/>
    <mergeCell ref="B189:C189"/>
    <mergeCell ref="B190:C190"/>
    <mergeCell ref="B185:C185"/>
    <mergeCell ref="B186:C186"/>
    <mergeCell ref="B187:C187"/>
    <mergeCell ref="B182:C182"/>
    <mergeCell ref="B183:C183"/>
    <mergeCell ref="B184:C184"/>
    <mergeCell ref="B179:C179"/>
    <mergeCell ref="B180:C180"/>
    <mergeCell ref="B181:C181"/>
    <mergeCell ref="B176:C176"/>
    <mergeCell ref="B177:C177"/>
    <mergeCell ref="B178:C178"/>
    <mergeCell ref="B173:C173"/>
    <mergeCell ref="B174:C174"/>
    <mergeCell ref="B175:C175"/>
    <mergeCell ref="B170:C170"/>
    <mergeCell ref="B171:C171"/>
    <mergeCell ref="B172:C172"/>
    <mergeCell ref="B167:C167"/>
    <mergeCell ref="B168:C168"/>
    <mergeCell ref="B169:C169"/>
    <mergeCell ref="B164:C164"/>
    <mergeCell ref="B165:C165"/>
    <mergeCell ref="B166:C166"/>
    <mergeCell ref="B161:C161"/>
    <mergeCell ref="B162:C162"/>
    <mergeCell ref="B163:C163"/>
    <mergeCell ref="B158:C158"/>
    <mergeCell ref="B159:C159"/>
    <mergeCell ref="B160:C160"/>
    <mergeCell ref="B155:C155"/>
    <mergeCell ref="B156:C156"/>
    <mergeCell ref="B157:C157"/>
    <mergeCell ref="B152:C152"/>
    <mergeCell ref="B153:C153"/>
    <mergeCell ref="B154:C154"/>
    <mergeCell ref="B149:C149"/>
    <mergeCell ref="B150:C150"/>
    <mergeCell ref="B151:C151"/>
    <mergeCell ref="B146:C146"/>
    <mergeCell ref="B147:C147"/>
    <mergeCell ref="B148:C148"/>
    <mergeCell ref="B143:C143"/>
    <mergeCell ref="B144:C144"/>
    <mergeCell ref="B145:C145"/>
    <mergeCell ref="B140:C140"/>
    <mergeCell ref="B141:C141"/>
    <mergeCell ref="B142:C142"/>
    <mergeCell ref="B137:C137"/>
    <mergeCell ref="B138:C138"/>
    <mergeCell ref="B139:C139"/>
    <mergeCell ref="B134:C134"/>
    <mergeCell ref="B135:C135"/>
    <mergeCell ref="B136:C136"/>
    <mergeCell ref="B131:C131"/>
    <mergeCell ref="B132:C132"/>
    <mergeCell ref="B133:C133"/>
    <mergeCell ref="B128:C128"/>
    <mergeCell ref="B129:C129"/>
    <mergeCell ref="B130:C130"/>
    <mergeCell ref="B125:C125"/>
    <mergeCell ref="B126:C126"/>
    <mergeCell ref="B127:C127"/>
    <mergeCell ref="B122:C122"/>
    <mergeCell ref="B123:C123"/>
    <mergeCell ref="B124:C124"/>
    <mergeCell ref="B119:C119"/>
    <mergeCell ref="B120:C120"/>
    <mergeCell ref="B121:C121"/>
    <mergeCell ref="B116:C116"/>
    <mergeCell ref="B117:C117"/>
    <mergeCell ref="B118:C118"/>
    <mergeCell ref="B113:C113"/>
    <mergeCell ref="B114:C114"/>
    <mergeCell ref="B115:C115"/>
    <mergeCell ref="B110:C110"/>
    <mergeCell ref="B111:C111"/>
    <mergeCell ref="B112:C112"/>
    <mergeCell ref="B107:C107"/>
    <mergeCell ref="B108:C108"/>
    <mergeCell ref="B109:C109"/>
    <mergeCell ref="B104:C104"/>
    <mergeCell ref="B105:C105"/>
    <mergeCell ref="B106:C106"/>
    <mergeCell ref="B101:C101"/>
    <mergeCell ref="B102:C102"/>
    <mergeCell ref="B103:C103"/>
    <mergeCell ref="B98:C98"/>
    <mergeCell ref="B99:C99"/>
    <mergeCell ref="B100:C100"/>
    <mergeCell ref="B95:C95"/>
    <mergeCell ref="B96:C96"/>
    <mergeCell ref="B97:C97"/>
    <mergeCell ref="B92:C92"/>
    <mergeCell ref="B93:C93"/>
    <mergeCell ref="B94:C94"/>
    <mergeCell ref="B89:C89"/>
    <mergeCell ref="B90:C90"/>
    <mergeCell ref="B91:C91"/>
    <mergeCell ref="B86:C86"/>
    <mergeCell ref="B87:C87"/>
    <mergeCell ref="B88:C88"/>
    <mergeCell ref="B83:C83"/>
    <mergeCell ref="B84:C84"/>
    <mergeCell ref="B85:C85"/>
    <mergeCell ref="B80:C80"/>
    <mergeCell ref="B81:C81"/>
    <mergeCell ref="B82:C82"/>
    <mergeCell ref="B77:C77"/>
    <mergeCell ref="B78:C78"/>
    <mergeCell ref="B79:C79"/>
    <mergeCell ref="B74:C74"/>
    <mergeCell ref="B75:C75"/>
    <mergeCell ref="B76:C76"/>
    <mergeCell ref="B71:C71"/>
    <mergeCell ref="B72:C72"/>
    <mergeCell ref="B73:C73"/>
    <mergeCell ref="B68:C68"/>
    <mergeCell ref="B69:C69"/>
    <mergeCell ref="B70:C70"/>
    <mergeCell ref="B65:C65"/>
    <mergeCell ref="B66:C66"/>
    <mergeCell ref="B67:C67"/>
    <mergeCell ref="B62:C62"/>
    <mergeCell ref="B63:C63"/>
    <mergeCell ref="B64:C64"/>
    <mergeCell ref="B59:C59"/>
    <mergeCell ref="B60:C60"/>
    <mergeCell ref="B61:C61"/>
    <mergeCell ref="B56:C56"/>
    <mergeCell ref="B57:C57"/>
    <mergeCell ref="B58:C58"/>
    <mergeCell ref="A2:D2"/>
    <mergeCell ref="B5:C5"/>
    <mergeCell ref="B55:C55"/>
    <mergeCell ref="B24:C24"/>
    <mergeCell ref="B29:C29"/>
    <mergeCell ref="B26:C26"/>
    <mergeCell ref="B27:C27"/>
    <mergeCell ref="B28:C28"/>
    <mergeCell ref="B25:C25"/>
    <mergeCell ref="B33:C33"/>
    <mergeCell ref="B34:C34"/>
    <mergeCell ref="B30:C30"/>
    <mergeCell ref="B31:C31"/>
    <mergeCell ref="B32:C32"/>
    <mergeCell ref="B35:C35"/>
    <mergeCell ref="B36:C36"/>
    <mergeCell ref="B42:C42"/>
    <mergeCell ref="B43:C43"/>
    <mergeCell ref="B44:C44"/>
    <mergeCell ref="B45:C45"/>
    <mergeCell ref="B46:C46"/>
    <mergeCell ref="B47:C47"/>
    <mergeCell ref="B39:C39"/>
    <mergeCell ref="B40:C40"/>
    <mergeCell ref="B41:C41"/>
    <mergeCell ref="B53:C53"/>
    <mergeCell ref="B54:C54"/>
    <mergeCell ref="B48:C48"/>
    <mergeCell ref="B49:C49"/>
    <mergeCell ref="B50:C50"/>
    <mergeCell ref="B51:C51"/>
    <mergeCell ref="B52:C52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F276B2D-3DB7-4BB1-80E3-7E91171D9F55}">
            <xm:f>改良商品入力!$C4=""</xm:f>
            <x14:dxf>
              <fill>
                <patternFill>
                  <bgColor theme="0" tint="-0.14996795556505021"/>
                </patternFill>
              </fill>
              <border>
                <left/>
                <right/>
                <bottom/>
                <vertical/>
                <horizontal/>
              </border>
            </x14:dxf>
          </x14:cfRule>
          <xm:sqref>A7:D206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E33C7-AEBA-4368-B05B-E3F00F0FAE78}">
  <sheetPr>
    <tabColor rgb="FF92D050"/>
    <pageSetUpPr fitToPage="1"/>
  </sheetPr>
  <dimension ref="A1:K14"/>
  <sheetViews>
    <sheetView view="pageBreakPreview" zoomScaleNormal="100" zoomScaleSheetLayoutView="100" workbookViewId="0">
      <selection activeCell="B6" sqref="B6"/>
    </sheetView>
  </sheetViews>
  <sheetFormatPr defaultColWidth="8.77734375" defaultRowHeight="13.2"/>
  <cols>
    <col min="1" max="1" width="8.6640625" style="265" customWidth="1"/>
    <col min="2" max="2" width="34.6640625" style="265" customWidth="1"/>
    <col min="3" max="3" width="3.44140625" style="265" customWidth="1"/>
    <col min="4" max="4" width="8.6640625" style="265" customWidth="1"/>
    <col min="5" max="5" width="34.21875" style="265" customWidth="1"/>
    <col min="6" max="16384" width="8.77734375" style="265"/>
  </cols>
  <sheetData>
    <row r="1" spans="1:11" ht="19.95" customHeight="1">
      <c r="A1" s="295"/>
      <c r="B1" s="295"/>
      <c r="C1" s="295"/>
      <c r="D1" s="295"/>
      <c r="E1" s="296" t="s">
        <v>1136</v>
      </c>
      <c r="F1" s="264"/>
    </row>
    <row r="2" spans="1:11" ht="15" customHeight="1">
      <c r="A2" s="264" t="s">
        <v>1086</v>
      </c>
      <c r="B2" s="264"/>
      <c r="C2" s="264"/>
      <c r="D2" s="264"/>
      <c r="E2" s="264"/>
      <c r="F2" s="264"/>
    </row>
    <row r="3" spans="1:11" ht="25.05" customHeight="1">
      <c r="A3" s="266" t="s">
        <v>1087</v>
      </c>
      <c r="B3" s="263"/>
      <c r="C3" s="264"/>
      <c r="D3" s="266" t="s">
        <v>1087</v>
      </c>
      <c r="E3" s="263"/>
      <c r="F3" s="264"/>
    </row>
    <row r="4" spans="1:11" ht="156" customHeight="1">
      <c r="A4" s="812"/>
      <c r="B4" s="813"/>
      <c r="C4" s="264"/>
      <c r="D4" s="812"/>
      <c r="E4" s="813"/>
      <c r="F4"/>
      <c r="G4"/>
      <c r="I4"/>
      <c r="K4"/>
    </row>
    <row r="5" spans="1:11">
      <c r="A5" s="267"/>
      <c r="B5" s="267"/>
      <c r="C5" s="264"/>
      <c r="D5" s="267"/>
      <c r="E5" s="267"/>
      <c r="F5" s="264"/>
    </row>
    <row r="6" spans="1:11" ht="25.05" customHeight="1">
      <c r="A6" s="266" t="s">
        <v>1087</v>
      </c>
      <c r="B6" s="263"/>
      <c r="C6" s="264"/>
      <c r="D6" s="266" t="s">
        <v>1087</v>
      </c>
      <c r="E6" s="263"/>
      <c r="F6" s="264"/>
    </row>
    <row r="7" spans="1:11" ht="156" customHeight="1">
      <c r="A7" s="812"/>
      <c r="B7" s="813"/>
      <c r="C7" s="264"/>
      <c r="D7" s="812"/>
      <c r="E7" s="813"/>
      <c r="F7"/>
      <c r="J7"/>
    </row>
    <row r="8" spans="1:11">
      <c r="A8" s="267"/>
      <c r="B8" s="267"/>
      <c r="C8" s="264"/>
      <c r="D8" s="267"/>
      <c r="E8" s="267"/>
      <c r="F8" s="264"/>
    </row>
    <row r="9" spans="1:11" ht="25.05" customHeight="1">
      <c r="A9" s="266" t="s">
        <v>1087</v>
      </c>
      <c r="B9" s="263"/>
      <c r="C9" s="264"/>
      <c r="D9" s="266" t="s">
        <v>1087</v>
      </c>
      <c r="E9" s="263"/>
      <c r="F9" s="264"/>
      <c r="G9"/>
    </row>
    <row r="10" spans="1:11" ht="156" customHeight="1">
      <c r="A10" s="812"/>
      <c r="B10" s="813"/>
      <c r="C10" s="264"/>
      <c r="D10" s="812"/>
      <c r="E10" s="813"/>
      <c r="F10" s="264"/>
    </row>
    <row r="11" spans="1:11">
      <c r="A11" s="267"/>
      <c r="B11" s="267"/>
      <c r="C11" s="264"/>
      <c r="D11" s="267"/>
      <c r="E11" s="267"/>
      <c r="F11" s="264"/>
    </row>
    <row r="12" spans="1:11" ht="25.05" customHeight="1">
      <c r="A12" s="266" t="s">
        <v>1087</v>
      </c>
      <c r="B12" s="263"/>
      <c r="C12" s="264"/>
      <c r="D12" s="266" t="s">
        <v>1087</v>
      </c>
      <c r="E12" s="263"/>
      <c r="F12" s="264"/>
    </row>
    <row r="13" spans="1:11" ht="156" customHeight="1">
      <c r="A13" s="812"/>
      <c r="B13" s="813"/>
      <c r="C13" s="264"/>
      <c r="D13" s="812"/>
      <c r="E13" s="813"/>
      <c r="F13" s="264"/>
    </row>
    <row r="14" spans="1:11">
      <c r="A14" s="264"/>
      <c r="B14" s="264"/>
      <c r="C14" s="264"/>
      <c r="D14" s="264"/>
      <c r="E14" s="264"/>
      <c r="F14" s="264"/>
    </row>
  </sheetData>
  <sheetProtection formatColumns="0" formatRows="0"/>
  <mergeCells count="8">
    <mergeCell ref="A13:B13"/>
    <mergeCell ref="D13:E13"/>
    <mergeCell ref="A4:B4"/>
    <mergeCell ref="D4:E4"/>
    <mergeCell ref="A7:B7"/>
    <mergeCell ref="D7:E7"/>
    <mergeCell ref="A10:B10"/>
    <mergeCell ref="D10:E10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J28"/>
  <sheetViews>
    <sheetView view="pageBreakPreview" topLeftCell="A3" zoomScale="90" zoomScaleNormal="70" zoomScaleSheetLayoutView="90" workbookViewId="0">
      <selection activeCell="B21" sqref="B21"/>
    </sheetView>
  </sheetViews>
  <sheetFormatPr defaultColWidth="9" defaultRowHeight="13.2"/>
  <cols>
    <col min="1" max="1" width="20.33203125" style="2" customWidth="1"/>
    <col min="2" max="2" width="13.21875" style="2" customWidth="1"/>
    <col min="3" max="3" width="3.77734375" style="2" customWidth="1"/>
    <col min="4" max="4" width="13.21875" style="2" customWidth="1"/>
    <col min="5" max="5" width="3.77734375" style="2" customWidth="1"/>
    <col min="6" max="6" width="13.21875" style="2" customWidth="1"/>
    <col min="7" max="7" width="3.77734375" style="2" customWidth="1"/>
    <col min="8" max="8" width="13.21875" style="2" customWidth="1"/>
    <col min="9" max="10" width="3.77734375" style="2" customWidth="1"/>
    <col min="11" max="16384" width="9" style="2"/>
  </cols>
  <sheetData>
    <row r="1" spans="1:10" ht="14.4">
      <c r="H1" s="828" t="s">
        <v>210</v>
      </c>
      <c r="I1" s="828"/>
      <c r="J1" s="32"/>
    </row>
    <row r="2" spans="1:10" ht="21">
      <c r="A2" s="829" t="s">
        <v>115</v>
      </c>
      <c r="B2" s="829"/>
      <c r="C2" s="829"/>
      <c r="D2" s="829"/>
      <c r="E2" s="829"/>
      <c r="F2" s="829"/>
      <c r="G2" s="829"/>
      <c r="H2" s="829"/>
      <c r="I2" s="829"/>
      <c r="J2" s="31"/>
    </row>
    <row r="3" spans="1:10" ht="26.25" customHeight="1"/>
    <row r="4" spans="1:10" ht="27.75" customHeight="1">
      <c r="A4" s="2" t="s">
        <v>116</v>
      </c>
    </row>
    <row r="5" spans="1:10" ht="27.75" customHeight="1">
      <c r="A5" s="29" t="s">
        <v>117</v>
      </c>
      <c r="B5" s="817" t="s">
        <v>118</v>
      </c>
      <c r="C5" s="821"/>
      <c r="D5" s="821"/>
      <c r="E5" s="821"/>
      <c r="F5" s="830" t="s">
        <v>119</v>
      </c>
      <c r="G5" s="830"/>
      <c r="H5" s="830"/>
      <c r="I5" s="830"/>
      <c r="J5" s="30"/>
    </row>
    <row r="6" spans="1:10" ht="27.75" customHeight="1">
      <c r="A6" s="25"/>
      <c r="B6" s="25"/>
      <c r="C6" s="9"/>
      <c r="D6" s="9"/>
      <c r="E6" s="30"/>
      <c r="F6" s="25"/>
      <c r="G6" s="9"/>
      <c r="H6" s="9"/>
      <c r="I6" s="28"/>
      <c r="J6" s="30"/>
    </row>
    <row r="7" spans="1:10" ht="27.75" customHeight="1">
      <c r="A7" s="10" t="s">
        <v>120</v>
      </c>
      <c r="B7" s="824">
        <f>'12.(別紙4-1)収支計算書内訳'!I21</f>
        <v>0</v>
      </c>
      <c r="C7" s="825"/>
      <c r="D7" s="825"/>
      <c r="E7" s="11" t="s">
        <v>121</v>
      </c>
      <c r="F7" s="826"/>
      <c r="G7" s="827"/>
      <c r="H7" s="827"/>
      <c r="I7" s="11" t="s">
        <v>121</v>
      </c>
    </row>
    <row r="8" spans="1:10" ht="27.75" customHeight="1">
      <c r="A8" s="10"/>
      <c r="B8" s="822"/>
      <c r="C8" s="823"/>
      <c r="D8" s="823"/>
      <c r="E8" s="11"/>
      <c r="F8" s="822"/>
      <c r="G8" s="823"/>
      <c r="H8" s="823"/>
      <c r="I8" s="11"/>
    </row>
    <row r="9" spans="1:10" ht="27.75" customHeight="1">
      <c r="A9" s="10" t="s">
        <v>122</v>
      </c>
      <c r="B9" s="826">
        <f>B14-B7</f>
        <v>0</v>
      </c>
      <c r="C9" s="827"/>
      <c r="D9" s="827"/>
      <c r="E9" s="11" t="s">
        <v>121</v>
      </c>
      <c r="F9" s="826"/>
      <c r="G9" s="827"/>
      <c r="H9" s="827"/>
      <c r="I9" s="11" t="s">
        <v>121</v>
      </c>
    </row>
    <row r="10" spans="1:10" ht="27.75" customHeight="1">
      <c r="A10" s="10"/>
      <c r="B10" s="822"/>
      <c r="C10" s="823"/>
      <c r="D10" s="823"/>
      <c r="E10" s="11"/>
      <c r="F10" s="822"/>
      <c r="G10" s="823"/>
      <c r="H10" s="823"/>
      <c r="I10" s="11"/>
    </row>
    <row r="11" spans="1:10" ht="27.75" customHeight="1">
      <c r="A11" s="10" t="s">
        <v>123</v>
      </c>
      <c r="B11" s="826"/>
      <c r="C11" s="827"/>
      <c r="D11" s="827"/>
      <c r="E11" s="11" t="s">
        <v>121</v>
      </c>
      <c r="F11" s="826"/>
      <c r="G11" s="827"/>
      <c r="H11" s="827"/>
      <c r="I11" s="11" t="s">
        <v>121</v>
      </c>
    </row>
    <row r="12" spans="1:10" ht="27.75" customHeight="1">
      <c r="A12" s="10" t="s">
        <v>124</v>
      </c>
      <c r="B12" s="822"/>
      <c r="C12" s="823"/>
      <c r="D12" s="823"/>
      <c r="E12" s="11"/>
      <c r="F12" s="822"/>
      <c r="G12" s="823"/>
      <c r="H12" s="823"/>
      <c r="I12" s="11"/>
    </row>
    <row r="13" spans="1:10" ht="27.75" customHeight="1">
      <c r="A13" s="10"/>
      <c r="B13" s="822"/>
      <c r="C13" s="823"/>
      <c r="D13" s="823"/>
      <c r="E13" s="11"/>
      <c r="F13" s="822"/>
      <c r="G13" s="823"/>
      <c r="H13" s="823"/>
      <c r="I13" s="11"/>
    </row>
    <row r="14" spans="1:10" ht="27.75" customHeight="1">
      <c r="A14" s="27" t="s">
        <v>125</v>
      </c>
      <c r="B14" s="824">
        <f>'12.(別紙4-1)収支計算書内訳'!I19</f>
        <v>0</v>
      </c>
      <c r="C14" s="825"/>
      <c r="D14" s="825"/>
      <c r="E14" s="11" t="s">
        <v>121</v>
      </c>
      <c r="F14" s="826"/>
      <c r="G14" s="827"/>
      <c r="H14" s="827"/>
      <c r="I14" s="11" t="s">
        <v>121</v>
      </c>
    </row>
    <row r="15" spans="1:10" ht="27.75" customHeight="1">
      <c r="A15" s="12"/>
      <c r="B15" s="819"/>
      <c r="C15" s="820"/>
      <c r="D15" s="820"/>
      <c r="E15" s="8"/>
      <c r="F15" s="819"/>
      <c r="G15" s="820"/>
      <c r="H15" s="820"/>
      <c r="I15" s="8"/>
      <c r="J15" s="10"/>
    </row>
    <row r="16" spans="1:10" ht="27.75" customHeight="1"/>
    <row r="17" spans="1:10" ht="27.75" customHeight="1">
      <c r="A17" s="2" t="s">
        <v>126</v>
      </c>
    </row>
    <row r="18" spans="1:10" ht="27.75" customHeight="1">
      <c r="A18" s="814" t="s">
        <v>127</v>
      </c>
      <c r="B18" s="817" t="s">
        <v>128</v>
      </c>
      <c r="C18" s="821"/>
      <c r="D18" s="821"/>
      <c r="E18" s="818"/>
      <c r="F18" s="817" t="s">
        <v>119</v>
      </c>
      <c r="G18" s="821"/>
      <c r="H18" s="821"/>
      <c r="I18" s="818"/>
      <c r="J18" s="27"/>
    </row>
    <row r="19" spans="1:10" ht="27.75" customHeight="1">
      <c r="A19" s="816"/>
      <c r="B19" s="817" t="s">
        <v>129</v>
      </c>
      <c r="C19" s="818"/>
      <c r="D19" s="817" t="s">
        <v>130</v>
      </c>
      <c r="E19" s="818"/>
      <c r="F19" s="817" t="s">
        <v>129</v>
      </c>
      <c r="G19" s="818"/>
      <c r="H19" s="817" t="s">
        <v>130</v>
      </c>
      <c r="I19" s="818"/>
      <c r="J19" s="30"/>
    </row>
    <row r="20" spans="1:10" ht="27.75" customHeight="1">
      <c r="A20" s="814" t="s">
        <v>1117</v>
      </c>
      <c r="B20" s="25"/>
      <c r="C20" s="26"/>
      <c r="D20" s="25"/>
      <c r="E20" s="26"/>
      <c r="F20" s="25"/>
      <c r="G20" s="26"/>
      <c r="H20" s="25"/>
      <c r="I20" s="26"/>
      <c r="J20" s="27"/>
    </row>
    <row r="21" spans="1:10" ht="27.75" customHeight="1">
      <c r="A21" s="815"/>
      <c r="B21" s="13">
        <f>B7</f>
        <v>0</v>
      </c>
      <c r="C21" s="11" t="s">
        <v>121</v>
      </c>
      <c r="D21" s="13">
        <f>B14</f>
        <v>0</v>
      </c>
      <c r="E21" s="11" t="s">
        <v>121</v>
      </c>
      <c r="F21" s="13">
        <f>F7</f>
        <v>0</v>
      </c>
      <c r="G21" s="11" t="s">
        <v>121</v>
      </c>
      <c r="H21" s="13">
        <f>F14</f>
        <v>0</v>
      </c>
      <c r="I21" s="11" t="s">
        <v>121</v>
      </c>
    </row>
    <row r="22" spans="1:10" ht="35.25" customHeight="1">
      <c r="A22" s="816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131</v>
      </c>
    </row>
    <row r="24" spans="1:10" ht="21" customHeight="1">
      <c r="A24" s="2" t="s">
        <v>132</v>
      </c>
    </row>
    <row r="25" spans="1:10" ht="21" customHeight="1">
      <c r="A25" s="2" t="s">
        <v>133</v>
      </c>
    </row>
    <row r="26" spans="1:10" ht="21" customHeight="1">
      <c r="A26" s="2" t="s">
        <v>134</v>
      </c>
    </row>
    <row r="27" spans="1:10" ht="21" customHeight="1"/>
    <row r="28" spans="1:10" ht="21" customHeight="1"/>
  </sheetData>
  <sheetProtection sheet="1" formatColumns="0" formatRows="0"/>
  <mergeCells count="30">
    <mergeCell ref="H1:I1"/>
    <mergeCell ref="A2:I2"/>
    <mergeCell ref="B5:E5"/>
    <mergeCell ref="F5:I5"/>
    <mergeCell ref="B9:D9"/>
    <mergeCell ref="F9:H9"/>
    <mergeCell ref="B10:D10"/>
    <mergeCell ref="F10:H10"/>
    <mergeCell ref="B7:D7"/>
    <mergeCell ref="F7:H7"/>
    <mergeCell ref="B8:D8"/>
    <mergeCell ref="F8:H8"/>
    <mergeCell ref="B13:D13"/>
    <mergeCell ref="F13:H13"/>
    <mergeCell ref="B14:D14"/>
    <mergeCell ref="F14:H14"/>
    <mergeCell ref="B11:D11"/>
    <mergeCell ref="F11:H11"/>
    <mergeCell ref="B12:D12"/>
    <mergeCell ref="F12:H12"/>
    <mergeCell ref="B15:D15"/>
    <mergeCell ref="F15:H15"/>
    <mergeCell ref="A18:A19"/>
    <mergeCell ref="B18:E18"/>
    <mergeCell ref="F18:I18"/>
    <mergeCell ref="A20:A22"/>
    <mergeCell ref="B19:C19"/>
    <mergeCell ref="D19:E19"/>
    <mergeCell ref="F19:G19"/>
    <mergeCell ref="H19:I19"/>
  </mergeCells>
  <phoneticPr fontId="7"/>
  <conditionalFormatting sqref="A20:A22">
    <cfRule type="containsBlanks" dxfId="13" priority="2">
      <formula>LEN(TRIM(A20))=0</formula>
    </cfRule>
  </conditionalFormatting>
  <conditionalFormatting sqref="B7:D7 B9:D9 B21 D21">
    <cfRule type="cellIs" dxfId="12" priority="4" operator="equal">
      <formula>""</formula>
    </cfRule>
  </conditionalFormatting>
  <conditionalFormatting sqref="B14:D14">
    <cfRule type="containsBlanks" dxfId="11" priority="3">
      <formula>LEN(TRIM(B14))=0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1" manualBreakCount="1">
    <brk id="9" max="2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M24"/>
  <sheetViews>
    <sheetView view="pageBreakPreview" topLeftCell="A8" zoomScale="80" zoomScaleNormal="100" zoomScaleSheetLayoutView="80" workbookViewId="0">
      <selection activeCell="J30" sqref="J30"/>
    </sheetView>
  </sheetViews>
  <sheetFormatPr defaultColWidth="9" defaultRowHeight="13.2"/>
  <cols>
    <col min="1" max="1" width="2.6640625" style="1" customWidth="1"/>
    <col min="2" max="2" width="22.6640625" style="1" customWidth="1"/>
    <col min="3" max="3" width="6.6640625" style="1" customWidth="1"/>
    <col min="4" max="4" width="10.6640625" style="1" customWidth="1"/>
    <col min="5" max="7" width="8.6640625" style="1" customWidth="1"/>
    <col min="8" max="8" width="14.6640625" style="1" customWidth="1"/>
    <col min="9" max="10" width="13.6640625" style="1" customWidth="1"/>
    <col min="11" max="11" width="14.6640625" style="1" customWidth="1"/>
    <col min="12" max="12" width="15.6640625" style="1" customWidth="1"/>
    <col min="13" max="16384" width="9" style="1"/>
  </cols>
  <sheetData>
    <row r="1" spans="1:13" ht="14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2" t="s">
        <v>1138</v>
      </c>
      <c r="M1" s="2"/>
    </row>
    <row r="2" spans="1:13" ht="21">
      <c r="A2" s="117" t="s">
        <v>1091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05" customHeight="1">
      <c r="A3" s="118"/>
      <c r="B3" s="118"/>
      <c r="C3" s="118"/>
      <c r="D3" s="2"/>
      <c r="E3" s="2"/>
      <c r="F3" s="2"/>
      <c r="G3" s="2"/>
      <c r="H3" s="2"/>
      <c r="I3" s="30"/>
      <c r="J3" s="2"/>
      <c r="K3" s="2"/>
      <c r="L3" s="2"/>
      <c r="M3" s="2"/>
    </row>
    <row r="4" spans="1:13" ht="30.75" customHeight="1">
      <c r="A4" s="119"/>
      <c r="B4" s="222" t="s">
        <v>1115</v>
      </c>
      <c r="C4" s="48"/>
      <c r="D4" s="48"/>
      <c r="E4" s="48"/>
      <c r="F4" s="2"/>
      <c r="G4" s="2"/>
      <c r="H4" s="817" t="s">
        <v>46</v>
      </c>
      <c r="I4" s="818"/>
      <c r="J4" s="833" t="str">
        <f>申請用入力!R4&amp;""</f>
        <v/>
      </c>
      <c r="K4" s="834"/>
      <c r="L4" s="835"/>
      <c r="M4" s="2"/>
    </row>
    <row r="5" spans="1:13" ht="19.95" customHeight="1">
      <c r="A5" s="2"/>
      <c r="B5" s="114"/>
      <c r="C5" s="114"/>
      <c r="D5" s="114"/>
      <c r="E5" s="114"/>
      <c r="F5" s="120"/>
      <c r="G5" s="120"/>
      <c r="H5" s="120"/>
      <c r="I5" s="120"/>
      <c r="J5" s="120"/>
      <c r="K5" s="121"/>
      <c r="L5" s="2"/>
      <c r="M5" s="2"/>
    </row>
    <row r="6" spans="1:13" s="4" customFormat="1" ht="28.5" customHeight="1">
      <c r="A6" s="831" t="s">
        <v>135</v>
      </c>
      <c r="B6" s="832"/>
      <c r="C6" s="122" t="s">
        <v>136</v>
      </c>
      <c r="D6" s="122" t="s">
        <v>137</v>
      </c>
      <c r="E6" s="122" t="s">
        <v>138</v>
      </c>
      <c r="F6" s="123" t="s">
        <v>139</v>
      </c>
      <c r="G6" s="123" t="s">
        <v>140</v>
      </c>
      <c r="H6" s="122" t="s">
        <v>1174</v>
      </c>
      <c r="I6" s="122" t="s">
        <v>141</v>
      </c>
      <c r="J6" s="122" t="s">
        <v>142</v>
      </c>
      <c r="K6" s="122" t="s">
        <v>143</v>
      </c>
      <c r="L6" s="52" t="s">
        <v>30</v>
      </c>
      <c r="M6" s="124"/>
    </row>
    <row r="7" spans="1:13" s="4" customFormat="1" ht="40.049999999999997" customHeight="1">
      <c r="A7" s="276"/>
      <c r="B7" s="257" t="str">
        <f>IF(申請用入力!E154="","",申請用入力!E154)</f>
        <v/>
      </c>
      <c r="C7" s="273" t="str">
        <f>IF(申請用入力!I154="","",申請用入力!I154)</f>
        <v/>
      </c>
      <c r="D7" s="366" t="str">
        <f>IF(申請用入力!G154="","",申請用入力!G154)</f>
        <v/>
      </c>
      <c r="E7" s="368" t="str">
        <f>IF(申請用入力!H154="","",申請用入力!H154)</f>
        <v/>
      </c>
      <c r="F7" s="273" t="str">
        <f>IF(申請用入力!J154="","",LEFT(申請用入力!J154,3))</f>
        <v/>
      </c>
      <c r="G7" s="273" t="str">
        <f>IF(申請用入力!K154="","",申請用入力!K154)</f>
        <v/>
      </c>
      <c r="H7" s="369" t="str">
        <f>IF(申請用入力!L154="","",申請用入力!L154)</f>
        <v xml:space="preserve"> </v>
      </c>
      <c r="I7" s="274" t="str">
        <f>IF(申請用入力!M154="","",申請用入力!M154)</f>
        <v/>
      </c>
      <c r="J7" s="274" t="str">
        <f>IF(申請用入力!O154="","",申請用入力!O154)</f>
        <v/>
      </c>
      <c r="K7" s="274" t="str">
        <f>IF(申請用入力!P154="","",申請用入力!P154)</f>
        <v/>
      </c>
      <c r="L7" s="836" t="str">
        <f>IF(申請用入力!E160="","",申請用入力!E160)</f>
        <v/>
      </c>
      <c r="M7" s="124"/>
    </row>
    <row r="8" spans="1:13" s="4" customFormat="1" ht="40.049999999999997" customHeight="1">
      <c r="A8" s="276"/>
      <c r="B8" s="275" t="str">
        <f>IF(申請用入力!E155="","",申請用入力!E155)</f>
        <v/>
      </c>
      <c r="C8" s="220" t="str">
        <f>IF(申請用入力!I155="","",申請用入力!I155)</f>
        <v/>
      </c>
      <c r="D8" s="367" t="str">
        <f>IF(申請用入力!G155="","",申請用入力!G155)</f>
        <v/>
      </c>
      <c r="E8" s="370" t="str">
        <f>IF(申請用入力!H155="","",申請用入力!H155)</f>
        <v/>
      </c>
      <c r="F8" s="220" t="str">
        <f>IF(申請用入力!J155="","",LEFT(申請用入力!J155,3))</f>
        <v/>
      </c>
      <c r="G8" s="220" t="str">
        <f>IF(申請用入力!K155="","",申請用入力!K155)</f>
        <v/>
      </c>
      <c r="H8" s="371" t="str">
        <f>IF(申請用入力!L155="","",申請用入力!L155)</f>
        <v xml:space="preserve"> </v>
      </c>
      <c r="I8" s="221" t="str">
        <f>IF(申請用入力!M155="","",申請用入力!M155)</f>
        <v/>
      </c>
      <c r="J8" s="221" t="str">
        <f>IF(申請用入力!O155="","",申請用入力!O155)</f>
        <v/>
      </c>
      <c r="K8" s="221" t="str">
        <f>IF(申請用入力!P155="","",申請用入力!P155)</f>
        <v/>
      </c>
      <c r="L8" s="837"/>
      <c r="M8" s="124"/>
    </row>
    <row r="9" spans="1:13" s="4" customFormat="1" ht="40.049999999999997" customHeight="1">
      <c r="A9" s="111"/>
      <c r="B9" s="275" t="str">
        <f>IF(申請用入力!E156="","",申請用入力!E156)</f>
        <v/>
      </c>
      <c r="C9" s="220" t="str">
        <f>IF(申請用入力!I156="","",申請用入力!I156)</f>
        <v/>
      </c>
      <c r="D9" s="367" t="str">
        <f>IF(申請用入力!G156="","",申請用入力!G156)</f>
        <v/>
      </c>
      <c r="E9" s="370" t="str">
        <f>IF(申請用入力!H156="","",申請用入力!H156)</f>
        <v/>
      </c>
      <c r="F9" s="220" t="str">
        <f>IF(申請用入力!J156="","",LEFT(申請用入力!J156,3))</f>
        <v/>
      </c>
      <c r="G9" s="220" t="str">
        <f>IF(申請用入力!K156="","",申請用入力!K156)</f>
        <v/>
      </c>
      <c r="H9" s="371" t="str">
        <f>IF(申請用入力!L156="","",申請用入力!L156)</f>
        <v xml:space="preserve"> </v>
      </c>
      <c r="I9" s="221" t="str">
        <f>IF(申請用入力!M156="","",申請用入力!M156)</f>
        <v/>
      </c>
      <c r="J9" s="221" t="str">
        <f>IF(申請用入力!O156="","",申請用入力!O156)</f>
        <v/>
      </c>
      <c r="K9" s="221" t="str">
        <f>IF(申請用入力!P156="","",申請用入力!P156)</f>
        <v/>
      </c>
      <c r="L9" s="837"/>
      <c r="M9" s="124"/>
    </row>
    <row r="10" spans="1:13" s="4" customFormat="1" ht="40.049999999999997" customHeight="1">
      <c r="A10" s="111"/>
      <c r="B10" s="275" t="str">
        <f>IF(申請用入力!E157="","",申請用入力!E157)</f>
        <v/>
      </c>
      <c r="C10" s="220" t="str">
        <f>IF(申請用入力!I157="","",申請用入力!I157)</f>
        <v/>
      </c>
      <c r="D10" s="367" t="str">
        <f>IF(申請用入力!G157="","",申請用入力!G157)</f>
        <v/>
      </c>
      <c r="E10" s="370" t="str">
        <f>IF(申請用入力!H157="","",申請用入力!H157)</f>
        <v/>
      </c>
      <c r="F10" s="220" t="str">
        <f>IF(申請用入力!J157="","",LEFT(申請用入力!J157,3))</f>
        <v/>
      </c>
      <c r="G10" s="220" t="str">
        <f>IF(申請用入力!K157="","",申請用入力!K157)</f>
        <v/>
      </c>
      <c r="H10" s="371" t="str">
        <f>IF(申請用入力!L157="","",申請用入力!L157)</f>
        <v xml:space="preserve"> </v>
      </c>
      <c r="I10" s="221" t="str">
        <f>IF(申請用入力!M157="","",申請用入力!M157)</f>
        <v/>
      </c>
      <c r="J10" s="221" t="str">
        <f>IF(申請用入力!O157="","",申請用入力!O157)</f>
        <v/>
      </c>
      <c r="K10" s="221" t="str">
        <f>IF(申請用入力!P157="","",申請用入力!P157)</f>
        <v/>
      </c>
      <c r="L10" s="837"/>
      <c r="M10" s="124"/>
    </row>
    <row r="11" spans="1:13" s="4" customFormat="1" ht="40.049999999999997" customHeight="1" thickBot="1">
      <c r="A11" s="277"/>
      <c r="B11" s="275" t="str">
        <f>IF(申請用入力!E158="","",申請用入力!E158)</f>
        <v/>
      </c>
      <c r="C11" s="220" t="str">
        <f>IF(申請用入力!I158="","",申請用入力!I158)</f>
        <v/>
      </c>
      <c r="D11" s="367" t="str">
        <f>IF(申請用入力!G158="","",申請用入力!G158)</f>
        <v/>
      </c>
      <c r="E11" s="370" t="str">
        <f>IF(申請用入力!H158="","",申請用入力!H158)</f>
        <v/>
      </c>
      <c r="F11" s="373" t="str">
        <f>IF(申請用入力!J158="","",LEFT(申請用入力!J158,3))</f>
        <v/>
      </c>
      <c r="G11" s="373" t="str">
        <f>IF(申請用入力!K158="","",申請用入力!K158)</f>
        <v/>
      </c>
      <c r="H11" s="372" t="str">
        <f>IF(申請用入力!L158="","",申請用入力!L158)</f>
        <v xml:space="preserve"> </v>
      </c>
      <c r="I11" s="278" t="str">
        <f>IF(申請用入力!M158="","",申請用入力!M158)</f>
        <v/>
      </c>
      <c r="J11" s="278" t="str">
        <f>IF(申請用入力!O158="","",申請用入力!O158)</f>
        <v/>
      </c>
      <c r="K11" s="278" t="str">
        <f>IF(申請用入力!P158="","",申請用入力!P158)</f>
        <v/>
      </c>
      <c r="L11" s="838"/>
      <c r="M11" s="124"/>
    </row>
    <row r="12" spans="1:13" s="3" customFormat="1" ht="28.5" customHeight="1">
      <c r="A12" s="125"/>
      <c r="B12" s="362"/>
      <c r="C12" s="364"/>
      <c r="D12" s="365"/>
      <c r="E12" s="365"/>
      <c r="F12" s="364"/>
      <c r="G12" s="364"/>
      <c r="H12" s="374" t="s">
        <v>148</v>
      </c>
      <c r="I12" s="279">
        <f>SUM(I7:I11)</f>
        <v>0</v>
      </c>
      <c r="J12" s="279">
        <f>SUM(J7:J11)</f>
        <v>0</v>
      </c>
      <c r="K12" s="279">
        <f>SUM(K7:K11)</f>
        <v>0</v>
      </c>
      <c r="L12" s="363"/>
      <c r="M12" s="126"/>
    </row>
    <row r="13" spans="1:13" s="3" customFormat="1" ht="19.95" customHeight="1">
      <c r="A13" s="83"/>
      <c r="B13" s="83" t="s">
        <v>149</v>
      </c>
      <c r="C13" s="126"/>
      <c r="D13" s="127"/>
      <c r="E13" s="127"/>
      <c r="F13" s="126"/>
      <c r="G13" s="126"/>
      <c r="H13" s="48"/>
      <c r="I13" s="128"/>
      <c r="J13" s="128"/>
      <c r="K13" s="128"/>
      <c r="L13" s="126"/>
      <c r="M13" s="126"/>
    </row>
    <row r="14" spans="1:13" s="5" customFormat="1" ht="19.95" customHeight="1">
      <c r="A14" s="83"/>
      <c r="B14" s="83" t="s">
        <v>150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5" customFormat="1" ht="19.95" customHeight="1">
      <c r="A15" s="83"/>
      <c r="B15" s="83" t="s">
        <v>151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5" customFormat="1" ht="19.95" customHeight="1">
      <c r="A16" s="83"/>
      <c r="B16" s="83" t="s">
        <v>152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5" customFormat="1" ht="9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5" customFormat="1" ht="19.95" customHeight="1">
      <c r="A18" s="83"/>
      <c r="B18" s="83"/>
      <c r="C18" s="83"/>
      <c r="D18" s="83"/>
      <c r="E18" s="83"/>
      <c r="F18" s="83" t="s">
        <v>1092</v>
      </c>
      <c r="G18" s="83"/>
      <c r="H18" s="83"/>
      <c r="I18" s="83"/>
      <c r="J18" s="83"/>
      <c r="K18" s="83"/>
      <c r="L18" s="83"/>
      <c r="M18" s="83"/>
    </row>
    <row r="19" spans="1:13" s="5" customFormat="1" ht="19.95" customHeight="1">
      <c r="A19" s="83"/>
      <c r="B19" s="83"/>
      <c r="C19" s="83"/>
      <c r="D19" s="83"/>
      <c r="E19" s="83"/>
      <c r="F19" s="842" t="s">
        <v>153</v>
      </c>
      <c r="G19" s="843"/>
      <c r="H19" s="844"/>
      <c r="I19" s="845">
        <f>申請用入力!P161</f>
        <v>0</v>
      </c>
      <c r="J19" s="846"/>
      <c r="K19" s="129" t="s">
        <v>121</v>
      </c>
      <c r="L19" s="130">
        <f>I19</f>
        <v>0</v>
      </c>
      <c r="M19" s="131"/>
    </row>
    <row r="20" spans="1:13" s="5" customFormat="1" ht="19.95" customHeight="1" thickBot="1">
      <c r="A20" s="83"/>
      <c r="B20" s="83"/>
      <c r="C20" s="83"/>
      <c r="D20" s="83"/>
      <c r="E20" s="83"/>
      <c r="F20" s="847" t="s">
        <v>154</v>
      </c>
      <c r="G20" s="847"/>
      <c r="H20" s="847"/>
      <c r="I20" s="848">
        <f>申請用入力!P162</f>
        <v>0</v>
      </c>
      <c r="J20" s="849"/>
      <c r="K20" s="132" t="s">
        <v>121</v>
      </c>
      <c r="L20" s="130"/>
      <c r="M20" s="131"/>
    </row>
    <row r="21" spans="1:13" s="5" customFormat="1" ht="19.95" customHeight="1">
      <c r="A21" s="83"/>
      <c r="B21" s="83"/>
      <c r="C21" s="83"/>
      <c r="D21" s="83"/>
      <c r="E21" s="83"/>
      <c r="F21" s="839" t="s">
        <v>155</v>
      </c>
      <c r="G21" s="839"/>
      <c r="H21" s="839"/>
      <c r="I21" s="840">
        <f>申請用入力!P163</f>
        <v>0</v>
      </c>
      <c r="J21" s="841"/>
      <c r="K21" s="133" t="s">
        <v>121</v>
      </c>
      <c r="L21" s="130">
        <f>I21</f>
        <v>0</v>
      </c>
      <c r="M21" s="83"/>
    </row>
    <row r="22" spans="1:13" ht="19.95" customHeight="1">
      <c r="A22" s="2"/>
      <c r="B22" s="2"/>
      <c r="C22" s="2"/>
      <c r="D22" s="2"/>
      <c r="E22" s="2"/>
      <c r="F22" s="2" t="s">
        <v>156</v>
      </c>
      <c r="G22" s="2"/>
      <c r="H22" s="2"/>
      <c r="I22" s="2"/>
      <c r="J22" s="2"/>
      <c r="K22" s="2"/>
      <c r="L22" s="2"/>
      <c r="M22" s="2"/>
    </row>
    <row r="23" spans="1: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</sheetData>
  <sheetProtection sheet="1" formatColumns="0" formatRows="0" insertRows="0"/>
  <mergeCells count="10">
    <mergeCell ref="A6:B6"/>
    <mergeCell ref="H4:I4"/>
    <mergeCell ref="J4:L4"/>
    <mergeCell ref="L7:L11"/>
    <mergeCell ref="F21:H21"/>
    <mergeCell ref="I21:J21"/>
    <mergeCell ref="F19:H19"/>
    <mergeCell ref="I19:J19"/>
    <mergeCell ref="F20:H20"/>
    <mergeCell ref="I20:J20"/>
  </mergeCells>
  <phoneticPr fontId="7"/>
  <dataValidations count="1">
    <dataValidation type="list" allowBlank="1" showInputMessage="1" showErrorMessage="1" sqref="A12" xr:uid="{00000000-0002-0000-0700-000000000000}">
      <formula1>#REF!</formula1>
    </dataValidation>
  </dataValidations>
  <printOptions horizont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F1194-ABDF-4116-A86D-3CE4A5D14B35}">
  <sheetPr>
    <tabColor theme="5" tint="0.39997558519241921"/>
    <pageSetUpPr fitToPage="1"/>
  </sheetPr>
  <dimension ref="B1:N48"/>
  <sheetViews>
    <sheetView view="pageBreakPreview" zoomScale="90" zoomScaleNormal="100" zoomScaleSheetLayoutView="90" zoomScalePageLayoutView="80" workbookViewId="0">
      <selection activeCell="B15" sqref="B15:K15"/>
    </sheetView>
  </sheetViews>
  <sheetFormatPr defaultColWidth="8.77734375" defaultRowHeight="14.4"/>
  <cols>
    <col min="1" max="1" width="8.77734375" style="38"/>
    <col min="2" max="2" width="3" style="38" customWidth="1"/>
    <col min="3" max="3" width="4.88671875" style="38" customWidth="1"/>
    <col min="4" max="4" width="8.6640625" style="38" customWidth="1"/>
    <col min="5" max="5" width="11.33203125" style="38" customWidth="1"/>
    <col min="6" max="6" width="6.6640625" style="38" customWidth="1"/>
    <col min="7" max="7" width="12.44140625" style="38" customWidth="1"/>
    <col min="8" max="8" width="3.109375" style="38" customWidth="1"/>
    <col min="9" max="9" width="16.44140625" style="38" customWidth="1"/>
    <col min="10" max="10" width="16.77734375" style="38" customWidth="1"/>
    <col min="11" max="11" width="7.6640625" style="38" customWidth="1"/>
    <col min="12" max="13" width="8.77734375" style="38"/>
    <col min="14" max="14" width="2.77734375" style="38" customWidth="1"/>
    <col min="15" max="16384" width="8.77734375" style="38"/>
  </cols>
  <sheetData>
    <row r="1" spans="2:12" ht="19.05" customHeight="1">
      <c r="B1" s="624" t="s">
        <v>1365</v>
      </c>
      <c r="C1" s="624"/>
      <c r="D1" s="624"/>
      <c r="E1" s="624"/>
      <c r="F1" s="624"/>
      <c r="G1" s="624"/>
      <c r="H1" s="624"/>
      <c r="I1" s="624"/>
      <c r="J1" s="624"/>
      <c r="K1" s="624"/>
      <c r="L1" s="107"/>
    </row>
    <row r="2" spans="2:12" ht="19.05" customHeight="1">
      <c r="B2" s="629" t="str">
        <f>IF(報告用入力!F41="","",報告用入力!F41)</f>
        <v/>
      </c>
      <c r="C2" s="629"/>
      <c r="D2" s="629"/>
      <c r="E2" s="629"/>
      <c r="F2" s="629"/>
      <c r="G2" s="629"/>
      <c r="H2" s="629"/>
      <c r="I2" s="629"/>
      <c r="J2" s="629"/>
      <c r="K2" s="629"/>
      <c r="L2" s="107"/>
    </row>
    <row r="3" spans="2:12" ht="19.05" customHeight="1"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7"/>
    </row>
    <row r="4" spans="2:12" ht="19.05" customHeight="1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7"/>
    </row>
    <row r="5" spans="2:12" ht="19.05" customHeight="1">
      <c r="B5" s="624" t="s">
        <v>177</v>
      </c>
      <c r="C5" s="624"/>
      <c r="D5" s="624"/>
      <c r="E5" s="624"/>
      <c r="F5" s="624"/>
      <c r="G5" s="624"/>
      <c r="H5" s="624"/>
      <c r="I5" s="624"/>
      <c r="J5" s="624"/>
      <c r="K5" s="624"/>
      <c r="L5" s="107"/>
    </row>
    <row r="6" spans="2:12" ht="19.05" customHeight="1">
      <c r="B6" s="624"/>
      <c r="C6" s="624"/>
      <c r="D6" s="624"/>
      <c r="E6" s="624"/>
      <c r="F6" s="624"/>
      <c r="G6" s="624"/>
      <c r="H6" s="624"/>
      <c r="I6" s="624"/>
      <c r="J6" s="624"/>
      <c r="K6" s="624"/>
      <c r="L6" s="107"/>
    </row>
    <row r="7" spans="2:12" ht="15" customHeight="1">
      <c r="B7" s="624"/>
      <c r="C7" s="624"/>
      <c r="D7" s="624"/>
      <c r="E7" s="624"/>
      <c r="F7" s="624"/>
      <c r="G7" s="624"/>
      <c r="H7" s="624"/>
      <c r="I7" s="624"/>
      <c r="J7" s="624"/>
      <c r="K7" s="624"/>
      <c r="L7" s="107"/>
    </row>
    <row r="8" spans="2:12" ht="15" customHeight="1">
      <c r="B8" s="624"/>
      <c r="C8" s="624"/>
      <c r="D8" s="624"/>
      <c r="E8" s="624"/>
      <c r="F8" s="106"/>
      <c r="G8" s="624" t="s">
        <v>174</v>
      </c>
      <c r="H8" s="624"/>
      <c r="I8" s="626" t="str">
        <f>IFERROR(LEFT(申請用入力!R9,FIND(" ",SUBSTITUTE(申請用入力!R9,"　"," "))-1),LEFT(申請用入力!R9,18))</f>
        <v/>
      </c>
      <c r="J8" s="626"/>
      <c r="K8" s="626"/>
      <c r="L8" s="107"/>
    </row>
    <row r="9" spans="2:12" ht="15" customHeight="1">
      <c r="B9" s="624"/>
      <c r="C9" s="624"/>
      <c r="D9" s="624"/>
      <c r="E9" s="624"/>
      <c r="F9" s="106"/>
      <c r="G9" s="624"/>
      <c r="H9" s="624"/>
      <c r="I9" s="626" t="str">
        <f>IFERROR(MID(申請用入力!R9,FIND(" ",SUBSTITUTE(申請用入力!R9,"　"," "))+1,LEN(申請用入力!R9)),MID(申請用入力!R9,LEN(I8)+1,99))</f>
        <v/>
      </c>
      <c r="J9" s="626"/>
      <c r="K9" s="626"/>
      <c r="L9" s="107"/>
    </row>
    <row r="10" spans="2:12" ht="15" customHeight="1">
      <c r="B10" s="624"/>
      <c r="C10" s="624"/>
      <c r="D10" s="624"/>
      <c r="E10" s="624"/>
      <c r="F10" s="106"/>
      <c r="G10" s="624" t="s">
        <v>175</v>
      </c>
      <c r="H10" s="624"/>
      <c r="I10" s="626" t="str">
        <f>LEFT(申請用入力!R4,18)</f>
        <v/>
      </c>
      <c r="J10" s="626"/>
      <c r="K10" s="626"/>
      <c r="L10" s="107"/>
    </row>
    <row r="11" spans="2:12" ht="15" customHeight="1">
      <c r="B11" s="624"/>
      <c r="C11" s="624"/>
      <c r="D11" s="624"/>
      <c r="E11" s="624"/>
      <c r="F11" s="106"/>
      <c r="G11" s="624"/>
      <c r="H11" s="624"/>
      <c r="I11" s="626" t="str">
        <f>MID(申請用入力!R4,LEN(I10)+1,99)</f>
        <v/>
      </c>
      <c r="J11" s="626"/>
      <c r="K11" s="626"/>
      <c r="L11" s="107"/>
    </row>
    <row r="12" spans="2:12" ht="19.05" customHeight="1">
      <c r="B12" s="624"/>
      <c r="C12" s="624"/>
      <c r="D12" s="624"/>
      <c r="E12" s="624"/>
      <c r="F12" s="106"/>
      <c r="G12" s="624" t="s">
        <v>180</v>
      </c>
      <c r="H12" s="624"/>
      <c r="I12" s="626" t="str">
        <f>IF(申請用入力!R6="","",申請用入力!R6&amp;"　")&amp;申請用入力!R7</f>
        <v/>
      </c>
      <c r="J12" s="626"/>
      <c r="K12" s="626"/>
      <c r="L12" s="107"/>
    </row>
    <row r="13" spans="2:12" ht="19.05" customHeight="1">
      <c r="B13" s="624"/>
      <c r="C13" s="624"/>
      <c r="D13" s="624"/>
      <c r="E13" s="624"/>
      <c r="F13" s="624"/>
      <c r="G13" s="624"/>
      <c r="H13" s="624"/>
      <c r="I13" s="624"/>
      <c r="J13" s="624"/>
      <c r="K13" s="624"/>
      <c r="L13" s="107"/>
    </row>
    <row r="14" spans="2:12" ht="19.05" customHeight="1">
      <c r="B14" s="624"/>
      <c r="C14" s="624"/>
      <c r="D14" s="624"/>
      <c r="E14" s="624"/>
      <c r="F14" s="624"/>
      <c r="G14" s="624"/>
      <c r="H14" s="624"/>
      <c r="I14" s="624"/>
      <c r="J14" s="624"/>
      <c r="K14" s="624"/>
      <c r="L14" s="107"/>
    </row>
    <row r="15" spans="2:12" ht="19.05" customHeight="1">
      <c r="B15" s="628" t="e">
        <f>TEXT(IF(MONTH(申請用入力!G163)&gt;3,申請用入力!G163,申請用入力!G163-365),"[DBNum3]ggge")&amp;"年度沖縄国際物流ハブ活用推進事業補助金実績報告書"</f>
        <v>#VALUE!</v>
      </c>
      <c r="C15" s="628"/>
      <c r="D15" s="628"/>
      <c r="E15" s="628"/>
      <c r="F15" s="628"/>
      <c r="G15" s="628"/>
      <c r="H15" s="628"/>
      <c r="I15" s="628"/>
      <c r="J15" s="628"/>
      <c r="K15" s="628"/>
      <c r="L15" s="107"/>
    </row>
    <row r="16" spans="2:12" ht="21" customHeight="1">
      <c r="B16" s="624"/>
      <c r="C16" s="624"/>
      <c r="D16" s="624"/>
      <c r="E16" s="624"/>
      <c r="F16" s="624"/>
      <c r="G16" s="624"/>
      <c r="H16" s="624"/>
      <c r="I16" s="624"/>
      <c r="J16" s="624"/>
      <c r="K16" s="624"/>
      <c r="L16" s="107"/>
    </row>
    <row r="17" spans="2:14" ht="112.5" customHeight="1">
      <c r="B17" s="850"/>
      <c r="C17" s="850"/>
      <c r="D17" s="850"/>
      <c r="E17" s="850"/>
      <c r="F17" s="850"/>
      <c r="G17" s="850"/>
      <c r="H17" s="850"/>
      <c r="I17" s="850"/>
      <c r="J17" s="850"/>
      <c r="K17" s="850"/>
      <c r="L17" s="107"/>
    </row>
    <row r="18" spans="2:14" ht="21" customHeight="1">
      <c r="B18" s="624"/>
      <c r="C18" s="624"/>
      <c r="D18" s="624"/>
      <c r="E18" s="624"/>
      <c r="F18" s="624"/>
      <c r="G18" s="624"/>
      <c r="H18" s="624"/>
      <c r="I18" s="624"/>
      <c r="J18" s="624"/>
      <c r="K18" s="624"/>
      <c r="L18" s="107"/>
    </row>
    <row r="19" spans="2:14" ht="19.05" customHeight="1">
      <c r="B19" s="628" t="s">
        <v>179</v>
      </c>
      <c r="C19" s="628"/>
      <c r="D19" s="628"/>
      <c r="E19" s="628"/>
      <c r="F19" s="628"/>
      <c r="G19" s="628"/>
      <c r="H19" s="628"/>
      <c r="I19" s="628"/>
      <c r="J19" s="628"/>
      <c r="K19" s="628"/>
      <c r="L19" s="107"/>
    </row>
    <row r="20" spans="2:14" ht="19.05" customHeight="1">
      <c r="B20" s="624"/>
      <c r="C20" s="624"/>
      <c r="D20" s="624"/>
      <c r="E20" s="624"/>
      <c r="F20" s="624"/>
      <c r="G20" s="624"/>
      <c r="H20" s="624"/>
      <c r="I20" s="624"/>
      <c r="J20" s="624"/>
      <c r="K20" s="624"/>
      <c r="L20" s="107"/>
    </row>
    <row r="21" spans="2:14" ht="19.05" customHeight="1">
      <c r="B21" s="107"/>
      <c r="C21" s="624" t="s">
        <v>208</v>
      </c>
      <c r="D21" s="624"/>
      <c r="E21" s="624"/>
      <c r="F21" s="624"/>
      <c r="G21" s="624"/>
      <c r="H21" s="624"/>
      <c r="I21" s="624"/>
      <c r="J21" s="624"/>
      <c r="K21" s="624"/>
      <c r="L21" s="107"/>
    </row>
    <row r="22" spans="2:14" ht="19.05" customHeight="1">
      <c r="B22" s="106"/>
      <c r="C22" s="624" t="str">
        <f>IF(報告用入力!F45="","","　　　"&amp;TEXT(報告用入力!F45,"[DBNum3]ggge年m月d日")&amp;"着手")</f>
        <v/>
      </c>
      <c r="D22" s="624"/>
      <c r="E22" s="624"/>
      <c r="F22" s="624"/>
      <c r="G22" s="624"/>
      <c r="H22" s="624"/>
      <c r="I22" s="624"/>
      <c r="J22" s="624"/>
      <c r="K22" s="624"/>
      <c r="L22" s="107"/>
      <c r="N22" s="239"/>
    </row>
    <row r="23" spans="2:14" ht="19.05" customHeight="1">
      <c r="B23" s="106"/>
      <c r="C23" s="624" t="str">
        <f>IF(報告用入力!J45="","","　　　"&amp;TEXT(報告用入力!J45,"[DBNum3]ggge年m月d日")&amp;"完了")</f>
        <v/>
      </c>
      <c r="D23" s="624"/>
      <c r="E23" s="624"/>
      <c r="F23" s="624"/>
      <c r="G23" s="624"/>
      <c r="H23" s="624"/>
      <c r="I23" s="624"/>
      <c r="J23" s="624"/>
      <c r="K23" s="624"/>
      <c r="L23" s="107"/>
    </row>
    <row r="24" spans="2:14" ht="19.05" customHeight="1">
      <c r="B24" s="106"/>
      <c r="C24" s="624"/>
      <c r="D24" s="624"/>
      <c r="E24" s="624"/>
      <c r="F24" s="624"/>
      <c r="G24" s="624"/>
      <c r="H24" s="624"/>
      <c r="I24" s="624"/>
      <c r="J24" s="624"/>
      <c r="K24" s="624"/>
      <c r="L24" s="107"/>
    </row>
    <row r="25" spans="2:14" ht="19.05" customHeight="1">
      <c r="B25" s="107"/>
      <c r="C25" s="624" t="s">
        <v>188</v>
      </c>
      <c r="D25" s="624"/>
      <c r="E25" s="624"/>
      <c r="F25" s="624"/>
      <c r="G25" s="624"/>
      <c r="H25" s="624"/>
      <c r="I25" s="624"/>
      <c r="J25" s="624"/>
      <c r="K25" s="624"/>
      <c r="L25" s="107"/>
    </row>
    <row r="26" spans="2:14" ht="19.05" customHeight="1">
      <c r="B26" s="624"/>
      <c r="C26" s="624"/>
      <c r="D26" s="624"/>
      <c r="E26" s="624"/>
      <c r="F26" s="624"/>
      <c r="G26" s="624"/>
      <c r="H26" s="624"/>
      <c r="I26" s="624"/>
      <c r="J26" s="624"/>
      <c r="K26" s="624"/>
      <c r="L26" s="107"/>
    </row>
    <row r="27" spans="2:14" ht="19.05" customHeight="1">
      <c r="B27" s="107"/>
      <c r="C27" s="624" t="s">
        <v>201</v>
      </c>
      <c r="D27" s="624"/>
      <c r="E27" s="624"/>
      <c r="F27" s="624"/>
      <c r="G27" s="624"/>
      <c r="H27" s="624"/>
      <c r="I27" s="624"/>
      <c r="J27" s="624"/>
      <c r="K27" s="624"/>
      <c r="L27" s="107"/>
    </row>
    <row r="28" spans="2:14" ht="19.05" customHeight="1">
      <c r="B28" s="107"/>
      <c r="C28" s="107"/>
      <c r="D28" s="853" t="s">
        <v>127</v>
      </c>
      <c r="E28" s="853"/>
      <c r="F28" s="853" t="s">
        <v>165</v>
      </c>
      <c r="G28" s="853"/>
      <c r="H28" s="853" t="s">
        <v>202</v>
      </c>
      <c r="I28" s="853"/>
      <c r="J28" s="108" t="s">
        <v>203</v>
      </c>
      <c r="K28" s="107"/>
      <c r="L28" s="107"/>
    </row>
    <row r="29" spans="2:14" ht="19.05" customHeight="1">
      <c r="B29" s="107"/>
      <c r="C29" s="107"/>
      <c r="D29" s="858"/>
      <c r="E29" s="859"/>
      <c r="F29" s="858"/>
      <c r="G29" s="859"/>
      <c r="H29" s="858"/>
      <c r="I29" s="859"/>
      <c r="J29" s="109"/>
      <c r="K29" s="107"/>
      <c r="L29" s="107"/>
    </row>
    <row r="30" spans="2:14" ht="19.05" customHeight="1">
      <c r="B30" s="107"/>
      <c r="C30" s="107"/>
      <c r="D30" s="854" t="s">
        <v>1072</v>
      </c>
      <c r="E30" s="855"/>
      <c r="F30" s="856" t="str">
        <f>IF(報告用入力!F46="","",報告用入力!F46)</f>
        <v/>
      </c>
      <c r="G30" s="857"/>
      <c r="H30" s="856" t="str">
        <f>IF(報告用入力!J46="","",報告用入力!J46)</f>
        <v/>
      </c>
      <c r="I30" s="857"/>
      <c r="J30" s="235" t="str">
        <f>IF(報告用入力!F46="","",報告用入力!F46-報告用入力!J46)</f>
        <v/>
      </c>
      <c r="K30" s="107"/>
      <c r="L30" s="107"/>
    </row>
    <row r="31" spans="2:14" ht="19.05" customHeight="1">
      <c r="B31" s="107"/>
      <c r="C31" s="107"/>
      <c r="D31" s="851"/>
      <c r="E31" s="852"/>
      <c r="F31" s="851"/>
      <c r="G31" s="852"/>
      <c r="H31" s="851"/>
      <c r="I31" s="852"/>
      <c r="J31" s="110"/>
      <c r="K31" s="107"/>
      <c r="L31" s="107"/>
    </row>
    <row r="32" spans="2:14" ht="19.05" customHeight="1">
      <c r="B32" s="624"/>
      <c r="C32" s="624"/>
      <c r="D32" s="624"/>
      <c r="E32" s="624"/>
      <c r="F32" s="624"/>
      <c r="G32" s="624"/>
      <c r="H32" s="624"/>
      <c r="I32" s="624"/>
      <c r="J32" s="624"/>
      <c r="K32" s="624"/>
      <c r="L32" s="107"/>
    </row>
    <row r="33" spans="2:14" ht="19.05" customHeight="1">
      <c r="B33" s="107"/>
      <c r="C33" s="624" t="s">
        <v>189</v>
      </c>
      <c r="D33" s="624"/>
      <c r="E33" s="624"/>
      <c r="F33" s="624"/>
      <c r="G33" s="624"/>
      <c r="H33" s="624"/>
      <c r="I33" s="624"/>
      <c r="J33" s="624"/>
      <c r="K33" s="624"/>
      <c r="L33" s="107"/>
    </row>
    <row r="34" spans="2:14" ht="19.05" customHeight="1">
      <c r="B34" s="107"/>
      <c r="C34" s="624" t="s">
        <v>178</v>
      </c>
      <c r="D34" s="624"/>
      <c r="E34" s="624"/>
      <c r="F34" s="624"/>
      <c r="G34" s="624"/>
      <c r="H34" s="624"/>
      <c r="I34" s="624"/>
      <c r="J34" s="624"/>
      <c r="K34" s="624"/>
      <c r="L34" s="107"/>
    </row>
    <row r="35" spans="2:14" ht="19.05" customHeight="1">
      <c r="B35" s="624"/>
      <c r="C35" s="624"/>
      <c r="D35" s="624"/>
      <c r="E35" s="624"/>
      <c r="F35" s="624"/>
      <c r="G35" s="624"/>
      <c r="H35" s="624"/>
      <c r="I35" s="624"/>
      <c r="J35" s="624"/>
      <c r="K35" s="624"/>
      <c r="L35" s="107"/>
    </row>
    <row r="36" spans="2:14" ht="19.05" customHeight="1">
      <c r="B36" s="624"/>
      <c r="C36" s="624"/>
      <c r="D36" s="624"/>
      <c r="E36" s="624"/>
      <c r="F36" s="624"/>
      <c r="G36" s="624"/>
      <c r="H36" s="624"/>
      <c r="I36" s="624"/>
      <c r="J36" s="624"/>
      <c r="K36" s="624"/>
      <c r="L36" s="107"/>
    </row>
    <row r="37" spans="2:14" ht="19.05" customHeight="1">
      <c r="B37" s="624" t="s">
        <v>199</v>
      </c>
      <c r="C37" s="624"/>
      <c r="D37" s="624"/>
      <c r="E37" s="624"/>
      <c r="F37" s="624"/>
      <c r="G37" s="624"/>
      <c r="H37" s="624"/>
      <c r="I37" s="624"/>
      <c r="J37" s="624"/>
      <c r="K37" s="624"/>
      <c r="L37" s="107"/>
    </row>
    <row r="38" spans="2:14" ht="19.05" customHeight="1">
      <c r="B38" s="624" t="s">
        <v>187</v>
      </c>
      <c r="C38" s="624"/>
      <c r="D38" s="624"/>
      <c r="E38" s="624"/>
      <c r="F38" s="624"/>
      <c r="G38" s="624"/>
      <c r="H38" s="624"/>
      <c r="I38" s="624"/>
      <c r="J38" s="624"/>
      <c r="K38" s="624"/>
      <c r="L38" s="107"/>
    </row>
    <row r="39" spans="2:14" ht="19.05" customHeight="1">
      <c r="B39" s="624"/>
      <c r="C39" s="624"/>
      <c r="D39" s="624"/>
      <c r="E39" s="624"/>
      <c r="F39" s="624"/>
      <c r="G39" s="624"/>
      <c r="H39" s="624"/>
      <c r="I39" s="624"/>
      <c r="J39" s="624"/>
      <c r="K39" s="624"/>
      <c r="L39" s="107"/>
    </row>
    <row r="40" spans="2:14" ht="15.45" customHeight="1">
      <c r="B40" s="624"/>
      <c r="C40" s="624"/>
      <c r="D40" s="624"/>
      <c r="E40" s="624"/>
      <c r="F40" s="624"/>
      <c r="G40" s="624"/>
      <c r="H40" s="624"/>
      <c r="I40" s="624"/>
      <c r="J40" s="624"/>
      <c r="K40" s="624"/>
      <c r="L40" s="107"/>
      <c r="N40" s="241" t="str">
        <f>"　"&amp;TEXT(報告用入力!F42,"[DBNum3]ggge年m月d日")&amp;"付け沖縄県指令商第"&amp;" "&amp;報告用入力!K42&amp;" "&amp;"号をもって交付決定の通知を受"&amp;
IF(RIGHT(報告用入力!F43,2)="あり","け、"&amp;TEXT(報告用入力!F44,"[DBNum3]ggge年m月d日")&amp;"付け沖縄県指令商第"&amp;" "&amp;報告用入力!G44&amp;" "&amp;"号をもって変更承認の通知を受"&amp;IF(報告用入力!F43="２回あり","け、"&amp;TEXT(報告用入力!J44,"[DBNum3]ggge年m月d日")&amp;"付け沖縄県指令商第"&amp;" "&amp;報告用入力!K44&amp;" "&amp;"号をもって変更承認の通知を受けた","けた"),"けた")&amp;"商品改良支援について、沖縄国際物流ハブ活用推進事業補助金交付要綱第12条第１項の規定に基づき、下記のとおり報告します。"</f>
        <v>　明治３３年１月０日付け沖縄県指令商第  号をもって交付決定の通知を受けた商品改良支援について、沖縄国際物流ハブ活用推進事業補助金交付要綱第12条第１項の規定に基づき、下記のとおり報告します。</v>
      </c>
    </row>
    <row r="41" spans="2:14" ht="18" customHeight="1">
      <c r="B41" s="623"/>
      <c r="C41" s="623"/>
      <c r="D41" s="623"/>
      <c r="E41" s="623"/>
      <c r="F41" s="623"/>
      <c r="G41" s="623"/>
      <c r="H41" s="623"/>
      <c r="I41" s="623"/>
      <c r="J41" s="623"/>
      <c r="K41" s="623"/>
    </row>
    <row r="42" spans="2:14" ht="18" customHeight="1">
      <c r="B42" s="623"/>
      <c r="C42" s="623"/>
      <c r="D42" s="623"/>
      <c r="E42" s="623"/>
      <c r="F42" s="623"/>
      <c r="G42" s="623"/>
      <c r="H42" s="623"/>
      <c r="I42" s="623"/>
      <c r="J42" s="623"/>
      <c r="K42" s="623"/>
    </row>
    <row r="43" spans="2:14" ht="18" customHeight="1">
      <c r="B43" s="623"/>
      <c r="C43" s="623"/>
      <c r="D43" s="623"/>
      <c r="E43" s="623"/>
      <c r="F43" s="623"/>
      <c r="G43" s="623"/>
      <c r="H43" s="623"/>
      <c r="I43" s="623"/>
      <c r="J43" s="623"/>
      <c r="K43" s="623"/>
    </row>
    <row r="44" spans="2:14" ht="18" customHeight="1"/>
    <row r="45" spans="2:14" ht="18" customHeight="1"/>
    <row r="46" spans="2:14" ht="18" customHeight="1"/>
    <row r="47" spans="2:14" ht="15" customHeight="1"/>
    <row r="48" spans="2:14" ht="15" customHeight="1"/>
  </sheetData>
  <sheetProtection formatColumns="0" formatRows="0"/>
  <mergeCells count="59">
    <mergeCell ref="C22:K22"/>
    <mergeCell ref="D28:E28"/>
    <mergeCell ref="D30:E30"/>
    <mergeCell ref="F28:G28"/>
    <mergeCell ref="F30:G30"/>
    <mergeCell ref="H28:I28"/>
    <mergeCell ref="H30:I30"/>
    <mergeCell ref="D29:E29"/>
    <mergeCell ref="F29:G29"/>
    <mergeCell ref="H29:I29"/>
    <mergeCell ref="H31:I31"/>
    <mergeCell ref="B41:K41"/>
    <mergeCell ref="B26:K26"/>
    <mergeCell ref="C27:K27"/>
    <mergeCell ref="B32:K32"/>
    <mergeCell ref="C33:K33"/>
    <mergeCell ref="B35:K35"/>
    <mergeCell ref="C34:K34"/>
    <mergeCell ref="D31:E31"/>
    <mergeCell ref="F31:G31"/>
    <mergeCell ref="B42:K42"/>
    <mergeCell ref="B43:K43"/>
    <mergeCell ref="B37:K37"/>
    <mergeCell ref="B38:K38"/>
    <mergeCell ref="B36:K36"/>
    <mergeCell ref="B39:K39"/>
    <mergeCell ref="B40:K40"/>
    <mergeCell ref="G11:H11"/>
    <mergeCell ref="I11:K11"/>
    <mergeCell ref="C23:K23"/>
    <mergeCell ref="C25:K25"/>
    <mergeCell ref="B19:K19"/>
    <mergeCell ref="B12:E12"/>
    <mergeCell ref="G12:H12"/>
    <mergeCell ref="I12:K12"/>
    <mergeCell ref="B13:K13"/>
    <mergeCell ref="B14:K14"/>
    <mergeCell ref="B15:K15"/>
    <mergeCell ref="B16:K16"/>
    <mergeCell ref="B17:K17"/>
    <mergeCell ref="B18:K18"/>
    <mergeCell ref="B20:K20"/>
    <mergeCell ref="C21:K21"/>
    <mergeCell ref="B6:K6"/>
    <mergeCell ref="B1:K1"/>
    <mergeCell ref="B2:K2"/>
    <mergeCell ref="B5:K5"/>
    <mergeCell ref="C24:K24"/>
    <mergeCell ref="B7:K7"/>
    <mergeCell ref="B8:E8"/>
    <mergeCell ref="G8:H8"/>
    <mergeCell ref="I8:K8"/>
    <mergeCell ref="B9:E9"/>
    <mergeCell ref="G9:H9"/>
    <mergeCell ref="I9:K9"/>
    <mergeCell ref="B10:E10"/>
    <mergeCell ref="G10:H10"/>
    <mergeCell ref="I10:K10"/>
    <mergeCell ref="B11:E11"/>
  </mergeCells>
  <phoneticPr fontId="7"/>
  <conditionalFormatting sqref="B2:K2">
    <cfRule type="containsBlanks" dxfId="10" priority="1">
      <formula>LEN(TRIM(B2))=0</formula>
    </cfRule>
  </conditionalFormatting>
  <conditionalFormatting sqref="B15:K15">
    <cfRule type="containsErrors" dxfId="9" priority="2">
      <formula>ISERROR(B15)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6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  <pageSetUpPr fitToPage="1"/>
  </sheetPr>
  <dimension ref="A1:I22"/>
  <sheetViews>
    <sheetView view="pageBreakPreview" zoomScaleNormal="70" zoomScaleSheetLayoutView="100" workbookViewId="0">
      <selection activeCell="C16" sqref="C16:I16"/>
    </sheetView>
  </sheetViews>
  <sheetFormatPr defaultColWidth="9" defaultRowHeight="13.2"/>
  <cols>
    <col min="1" max="1" width="5.6640625" style="7" customWidth="1"/>
    <col min="2" max="2" width="18.5546875" style="7" customWidth="1"/>
    <col min="3" max="3" width="14.6640625" style="7" customWidth="1"/>
    <col min="4" max="4" width="16.6640625" style="7" customWidth="1"/>
    <col min="5" max="6" width="6.6640625" style="7" customWidth="1"/>
    <col min="7" max="9" width="14.6640625" style="7" customWidth="1"/>
    <col min="10" max="16384" width="9" style="7"/>
  </cols>
  <sheetData>
    <row r="1" spans="1:9">
      <c r="A1" s="92"/>
      <c r="B1" s="92"/>
      <c r="C1" s="92"/>
      <c r="D1" s="92"/>
      <c r="E1" s="92"/>
      <c r="F1" s="92"/>
      <c r="G1" s="92"/>
      <c r="H1" s="92"/>
      <c r="I1" s="217" t="s">
        <v>157</v>
      </c>
    </row>
    <row r="2" spans="1:9" ht="21" customHeight="1">
      <c r="A2" s="775" t="s">
        <v>1093</v>
      </c>
      <c r="B2" s="775"/>
      <c r="C2" s="775"/>
      <c r="D2" s="775"/>
      <c r="E2" s="775"/>
      <c r="F2" s="775"/>
      <c r="G2" s="775"/>
      <c r="H2" s="775"/>
      <c r="I2" s="775"/>
    </row>
    <row r="3" spans="1:9">
      <c r="A3" s="218"/>
      <c r="B3" s="218"/>
      <c r="C3" s="218"/>
      <c r="D3" s="218"/>
      <c r="E3" s="218"/>
      <c r="F3" s="218"/>
      <c r="G3" s="121"/>
      <c r="H3" s="124"/>
      <c r="I3" s="218"/>
    </row>
    <row r="4" spans="1:9" ht="26.1" customHeight="1">
      <c r="A4" s="218"/>
      <c r="B4" s="218"/>
      <c r="C4" s="218"/>
      <c r="D4" s="218"/>
      <c r="E4" s="218"/>
      <c r="F4" s="218"/>
      <c r="G4" s="52" t="s">
        <v>46</v>
      </c>
      <c r="H4" s="798" t="str">
        <f>IF(申請用入力!R4="","",申請用入力!R4)</f>
        <v/>
      </c>
      <c r="I4" s="799"/>
    </row>
    <row r="5" spans="1:9">
      <c r="A5" s="218"/>
      <c r="B5" s="218"/>
      <c r="C5" s="218"/>
      <c r="D5" s="218"/>
      <c r="E5" s="218"/>
      <c r="F5" s="218"/>
      <c r="G5" s="121"/>
      <c r="H5" s="124"/>
      <c r="I5" s="218"/>
    </row>
    <row r="6" spans="1:9" s="6" customFormat="1" ht="48" customHeight="1">
      <c r="A6" s="866" t="s">
        <v>1065</v>
      </c>
      <c r="B6" s="866"/>
      <c r="C6" s="860" t="str">
        <f>IF(改良商品入力!E4="","",IF(COUNTA(改良商品入力!E4:'改良商品入力'!E8)=5,"別紙参照","①"&amp;改良商品入力!E4&amp;IF(COUNTA(改良商品入力!E4:'改良商品入力'!E5)=2,"　②"&amp;改良商品入力!E5,"")&amp;IF(COUNTA(改良商品入力!E4:'改良商品入力'!E6)=3,"　③"&amp;改良商品入力!E6,"")&amp;IF(COUNTA(改良商品入力!E4:'改良商品入力'!E7)=4,"　④"&amp;改良商品入力!E7,"")))</f>
        <v/>
      </c>
      <c r="D6" s="868"/>
      <c r="E6" s="632"/>
      <c r="F6" s="860" t="s">
        <v>353</v>
      </c>
      <c r="G6" s="632"/>
      <c r="H6" s="860" t="str">
        <f>IF(改良商品入力!F4="","",IF(COUNTA(改良商品入力!F4:'改良商品入力'!F8)=5,"別紙参照",IF(OR(AND(COUNTA(改良商品入力!F4:'改良商品入力'!F7)=4,COUNTIF(改良商品入力!F4:'改良商品入力'!F7,改良商品入力!F4)=4),AND(COUNTA(改良商品入力!F4:'改良商品入力'!F6)=3,COUNTIF(改良商品入力!F4:'改良商品入力'!F6,改良商品入力!F4)=3),(AND(COUNTA(改良商品入力!F4:'改良商品入力'!F5)=2,COUNTIF(改良商品入力!F4:'改良商品入力'!F5,改良商品入力!F4)=2))),改良商品入力!F4,"①"&amp;改良商品入力!F4&amp;IF(改良商品入力!F5="","","　②"&amp;改良商品入力!F5)&amp;IF(改良商品入力!F6="","","　③"&amp;改良商品入力!F6)&amp;IF(改良商品入力!F7="","","　④"&amp;改良商品入力!F7))))</f>
        <v/>
      </c>
      <c r="I6" s="632"/>
    </row>
    <row r="7" spans="1:9" s="6" customFormat="1" ht="60" customHeight="1">
      <c r="A7" s="860" t="s">
        <v>1094</v>
      </c>
      <c r="B7" s="632"/>
      <c r="C7" s="689" t="str">
        <f>IF(報告用入力!F5="","",報告用入力!F5)</f>
        <v/>
      </c>
      <c r="D7" s="680"/>
      <c r="E7" s="680"/>
      <c r="F7" s="680"/>
      <c r="G7" s="680"/>
      <c r="H7" s="680"/>
      <c r="I7" s="681"/>
    </row>
    <row r="8" spans="1:9" s="6" customFormat="1" ht="30" customHeight="1">
      <c r="A8" s="860" t="s">
        <v>111</v>
      </c>
      <c r="B8" s="632"/>
      <c r="C8" s="864" t="str">
        <f>TEXT(IF(報告用入力!H7="","",IF(報告用入力!H7="変更なし",報告用入力!F7,報告用入力!I7)),"yyyy/m/d")&amp;"　～　"&amp;TEXT(IF(報告用入力!H8="","",IF(報告用入力!H8="変更なし",報告用入力!F8,報告用入力!I8)),"yyyy/m/d")</f>
        <v>　～　</v>
      </c>
      <c r="D8" s="867"/>
      <c r="E8" s="867"/>
      <c r="F8" s="860" t="s">
        <v>1095</v>
      </c>
      <c r="G8" s="632"/>
      <c r="H8" s="864" t="str">
        <f>IF(報告用入力!F9="","",報告用入力!F9)</f>
        <v/>
      </c>
      <c r="I8" s="865"/>
    </row>
    <row r="9" spans="1:9" s="6" customFormat="1" ht="30" customHeight="1">
      <c r="A9" s="860" t="s">
        <v>1148</v>
      </c>
      <c r="B9" s="632"/>
      <c r="C9" s="861" t="str">
        <f>"自社"&amp;IF(報告用入力!F12="","","　　　→　　　"&amp;報告用入力!F12)&amp;IF(報告用入力!F13="","","　　　→　　　"&amp;報告用入力!F13)&amp;IF(報告用入力!F14="","","　　　→　　　"&amp;報告用入力!F14)&amp;IF(報告用入力!F15="","","　　　→　　　"&amp;報告用入力!F15)&amp;IF(報告用入力!F16="","","　　　→　　　"&amp;報告用入力!F16)</f>
        <v>自社</v>
      </c>
      <c r="D9" s="862"/>
      <c r="E9" s="863"/>
      <c r="F9" s="860" t="s">
        <v>1096</v>
      </c>
      <c r="G9" s="632"/>
      <c r="H9" s="864" t="str">
        <f>IF(報告用入力!F10="","",報告用入力!F10)</f>
        <v/>
      </c>
      <c r="I9" s="865"/>
    </row>
    <row r="10" spans="1:9" s="6" customFormat="1" ht="22.05" customHeight="1">
      <c r="A10" s="866" t="s">
        <v>1097</v>
      </c>
      <c r="B10" s="866"/>
      <c r="C10" s="689" t="str">
        <f>IF(報告用入力!F17="","",報告用入力!F17)</f>
        <v/>
      </c>
      <c r="D10" s="680"/>
      <c r="E10" s="680"/>
      <c r="F10" s="680"/>
      <c r="G10" s="680"/>
      <c r="H10" s="680"/>
      <c r="I10" s="681"/>
    </row>
    <row r="11" spans="1:9" s="6" customFormat="1" ht="60" customHeight="1">
      <c r="A11" s="866"/>
      <c r="B11" s="866"/>
      <c r="C11" s="633" t="str">
        <f>IF(報告用入力!F18="","",報告用入力!F18)</f>
        <v/>
      </c>
      <c r="D11" s="633"/>
      <c r="E11" s="633"/>
      <c r="F11" s="633"/>
      <c r="G11" s="633"/>
      <c r="H11" s="633"/>
      <c r="I11" s="633"/>
    </row>
    <row r="12" spans="1:9" s="6" customFormat="1" ht="60" customHeight="1">
      <c r="A12" s="860" t="s">
        <v>1098</v>
      </c>
      <c r="B12" s="632"/>
      <c r="C12" s="689" t="str">
        <f>IF(報告用入力!F19="","",報告用入力!F19)</f>
        <v/>
      </c>
      <c r="D12" s="680"/>
      <c r="E12" s="680"/>
      <c r="F12" s="680"/>
      <c r="G12" s="680"/>
      <c r="H12" s="680"/>
      <c r="I12" s="681"/>
    </row>
    <row r="13" spans="1:9" s="6" customFormat="1" ht="38.549999999999997" customHeight="1">
      <c r="A13" s="866" t="s">
        <v>1099</v>
      </c>
      <c r="B13" s="866"/>
      <c r="C13" s="689" t="str">
        <f>"　①　"&amp;報告用入力!F20&amp;CHAR(10)&amp;"　②　"&amp;報告用入力!F21&amp;CHAR(10)&amp;"　③　"&amp;報告用入力!F22</f>
        <v>　①　
　②　
　③　</v>
      </c>
      <c r="D13" s="680"/>
      <c r="E13" s="680"/>
      <c r="F13" s="680"/>
      <c r="G13" s="680"/>
      <c r="H13" s="680"/>
      <c r="I13" s="681"/>
    </row>
    <row r="14" spans="1:9" s="6" customFormat="1" ht="60" customHeight="1">
      <c r="A14" s="866"/>
      <c r="B14" s="866"/>
      <c r="C14" s="633" t="str">
        <f>IF(報告用入力!F23="","",報告用入力!F23)</f>
        <v/>
      </c>
      <c r="D14" s="633"/>
      <c r="E14" s="633"/>
      <c r="F14" s="633"/>
      <c r="G14" s="633"/>
      <c r="H14" s="633"/>
      <c r="I14" s="633"/>
    </row>
    <row r="15" spans="1:9" s="6" customFormat="1" ht="22.05" customHeight="1">
      <c r="A15" s="866" t="s">
        <v>158</v>
      </c>
      <c r="B15" s="866"/>
      <c r="C15" s="689" t="str">
        <f>"　①　"&amp;報告用入力!F25&amp;"　　②　"&amp;報告用入力!H25&amp;"　　③　"&amp;報告用入力!J25</f>
        <v>　①　　　②　　　③　</v>
      </c>
      <c r="D15" s="680"/>
      <c r="E15" s="680"/>
      <c r="F15" s="680"/>
      <c r="G15" s="680"/>
      <c r="H15" s="680"/>
      <c r="I15" s="681"/>
    </row>
    <row r="16" spans="1:9" s="6" customFormat="1" ht="60" customHeight="1">
      <c r="A16" s="866"/>
      <c r="B16" s="866"/>
      <c r="C16" s="633" t="str">
        <f>IF(報告用入力!F26="","",報告用入力!F26)</f>
        <v/>
      </c>
      <c r="D16" s="633"/>
      <c r="E16" s="633"/>
      <c r="F16" s="633"/>
      <c r="G16" s="633"/>
      <c r="H16" s="633"/>
      <c r="I16" s="633"/>
    </row>
    <row r="17" spans="1:9">
      <c r="A17" s="92"/>
      <c r="B17" s="92"/>
      <c r="C17" s="92"/>
      <c r="D17" s="92"/>
      <c r="E17" s="92"/>
      <c r="F17" s="92"/>
      <c r="G17" s="92"/>
      <c r="H17" s="92"/>
      <c r="I17" s="92"/>
    </row>
    <row r="18" spans="1:9">
      <c r="A18" s="2" t="s">
        <v>1111</v>
      </c>
      <c r="B18" s="92"/>
      <c r="C18" s="92"/>
      <c r="D18" s="92"/>
      <c r="E18" s="92"/>
      <c r="F18" s="2" t="s">
        <v>1112</v>
      </c>
      <c r="G18" s="92"/>
      <c r="H18" s="92"/>
      <c r="I18" s="92"/>
    </row>
    <row r="19" spans="1:9">
      <c r="A19" s="2"/>
      <c r="B19" s="92"/>
      <c r="C19" s="92"/>
      <c r="D19" s="92"/>
      <c r="E19" s="92"/>
      <c r="F19" s="92"/>
      <c r="G19" s="92"/>
      <c r="H19" s="92"/>
      <c r="I19" s="92"/>
    </row>
    <row r="20" spans="1:9" ht="237.45" customHeight="1">
      <c r="A20" s="92"/>
      <c r="B20" s="800"/>
      <c r="C20" s="801"/>
      <c r="D20" s="802"/>
      <c r="E20" s="92"/>
      <c r="F20" s="800"/>
      <c r="G20" s="801"/>
      <c r="H20" s="801"/>
      <c r="I20" s="802"/>
    </row>
    <row r="21" spans="1:9">
      <c r="A21" s="92"/>
      <c r="B21" s="92"/>
      <c r="C21" s="92"/>
      <c r="D21" s="92"/>
      <c r="E21" s="92"/>
      <c r="F21" s="92"/>
      <c r="G21" s="92"/>
      <c r="H21" s="92"/>
      <c r="I21" s="92"/>
    </row>
    <row r="22" spans="1:9" ht="18" customHeight="1"/>
  </sheetData>
  <sheetProtection formatColumns="0" formatRows="0" insertRows="0"/>
  <mergeCells count="29">
    <mergeCell ref="A2:I2"/>
    <mergeCell ref="H4:I4"/>
    <mergeCell ref="A6:B6"/>
    <mergeCell ref="C6:E6"/>
    <mergeCell ref="F6:G6"/>
    <mergeCell ref="H6:I6"/>
    <mergeCell ref="C16:I16"/>
    <mergeCell ref="A8:B8"/>
    <mergeCell ref="C8:E8"/>
    <mergeCell ref="A9:B9"/>
    <mergeCell ref="A13:B14"/>
    <mergeCell ref="C13:I13"/>
    <mergeCell ref="C14:I14"/>
    <mergeCell ref="B20:D20"/>
    <mergeCell ref="F20:I20"/>
    <mergeCell ref="A7:B7"/>
    <mergeCell ref="C7:I7"/>
    <mergeCell ref="C9:E9"/>
    <mergeCell ref="F9:G9"/>
    <mergeCell ref="H9:I9"/>
    <mergeCell ref="F8:G8"/>
    <mergeCell ref="H8:I8"/>
    <mergeCell ref="A12:B12"/>
    <mergeCell ref="C12:I12"/>
    <mergeCell ref="A10:B11"/>
    <mergeCell ref="C10:I10"/>
    <mergeCell ref="C11:I11"/>
    <mergeCell ref="A15:B16"/>
    <mergeCell ref="C15:I15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78" fitToHeight="0" orientation="portrait" r:id="rId1"/>
  <colBreaks count="1" manualBreakCount="1">
    <brk id="7" max="22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40D4D-435E-4521-A3CE-F4136074238B}">
  <sheetPr>
    <tabColor theme="5" tint="0.39997558519241921"/>
    <pageSetUpPr fitToPage="1"/>
  </sheetPr>
  <dimension ref="A1:D207"/>
  <sheetViews>
    <sheetView view="pageBreakPreview" zoomScaleNormal="75" zoomScaleSheetLayoutView="100" workbookViewId="0">
      <selection activeCell="B7" sqref="B7:C7"/>
    </sheetView>
  </sheetViews>
  <sheetFormatPr defaultColWidth="9" defaultRowHeight="13.2"/>
  <cols>
    <col min="1" max="1" width="4.6640625" style="7" customWidth="1"/>
    <col min="2" max="2" width="15.6640625" style="7" customWidth="1"/>
    <col min="3" max="3" width="28.6640625" style="7" customWidth="1"/>
    <col min="4" max="4" width="33.21875" style="7" customWidth="1"/>
    <col min="5" max="16384" width="9" style="7"/>
  </cols>
  <sheetData>
    <row r="1" spans="1:4">
      <c r="A1" s="98"/>
      <c r="B1" s="98"/>
      <c r="C1" s="98"/>
      <c r="D1" s="217" t="s">
        <v>396</v>
      </c>
    </row>
    <row r="2" spans="1:4" ht="21">
      <c r="A2" s="775" t="s">
        <v>1083</v>
      </c>
      <c r="B2" s="775"/>
      <c r="C2" s="775"/>
      <c r="D2" s="775"/>
    </row>
    <row r="3" spans="1:4" ht="10.050000000000001" customHeight="1">
      <c r="A3" s="91"/>
      <c r="B3" s="91"/>
      <c r="C3" s="91"/>
      <c r="D3" s="91"/>
    </row>
    <row r="4" spans="1:4" ht="21" customHeight="1">
      <c r="A4" s="218"/>
      <c r="B4" s="52" t="s">
        <v>46</v>
      </c>
      <c r="C4" s="259" t="str">
        <f>申請用入力!R4&amp;""</f>
        <v/>
      </c>
      <c r="D4" s="92"/>
    </row>
    <row r="5" spans="1:4" ht="10.050000000000001" customHeight="1" thickBot="1">
      <c r="A5" s="115"/>
      <c r="B5" s="810"/>
      <c r="C5" s="810"/>
      <c r="D5" s="219"/>
    </row>
    <row r="6" spans="1:4" s="6" customFormat="1" ht="18" customHeight="1" thickTop="1">
      <c r="A6" s="260"/>
      <c r="B6" s="811" t="s">
        <v>114</v>
      </c>
      <c r="C6" s="811"/>
      <c r="D6" s="261" t="s">
        <v>113</v>
      </c>
    </row>
    <row r="7" spans="1:4" s="6" customFormat="1" ht="18" customHeight="1">
      <c r="A7" s="105" t="str">
        <f>IF(改良商品入力!E4="","",1)</f>
        <v/>
      </c>
      <c r="B7" s="809" t="str">
        <f>IF(改良商品入力!E4="","",改良商品入力!E4)&amp;""</f>
        <v/>
      </c>
      <c r="C7" s="809"/>
      <c r="D7" s="255" t="str">
        <f>IF(改良商品入力!F4="","",改良商品入力!F4)&amp;""</f>
        <v/>
      </c>
    </row>
    <row r="8" spans="1:4" s="6" customFormat="1" ht="18" customHeight="1">
      <c r="A8" s="105" t="str">
        <f>IF(改良商品入力!E5="","",A7+1)</f>
        <v/>
      </c>
      <c r="B8" s="809" t="str">
        <f>IF(改良商品入力!E5="","",改良商品入力!E5)&amp;""</f>
        <v/>
      </c>
      <c r="C8" s="809"/>
      <c r="D8" s="255" t="str">
        <f>IF(改良商品入力!F5="","",改良商品入力!F5)&amp;""</f>
        <v/>
      </c>
    </row>
    <row r="9" spans="1:4" s="6" customFormat="1" ht="18" customHeight="1">
      <c r="A9" s="105" t="str">
        <f>IF(改良商品入力!E6="","",A8+1)</f>
        <v/>
      </c>
      <c r="B9" s="809" t="str">
        <f>IF(改良商品入力!E6="","",改良商品入力!E6)&amp;""</f>
        <v/>
      </c>
      <c r="C9" s="809"/>
      <c r="D9" s="255" t="str">
        <f>IF(改良商品入力!F6="","",改良商品入力!F6)&amp;""</f>
        <v/>
      </c>
    </row>
    <row r="10" spans="1:4" s="6" customFormat="1" ht="18" customHeight="1">
      <c r="A10" s="105" t="str">
        <f>IF(改良商品入力!E7="","",A9+1)</f>
        <v/>
      </c>
      <c r="B10" s="809" t="str">
        <f>IF(改良商品入力!E7="","",改良商品入力!E7)&amp;""</f>
        <v/>
      </c>
      <c r="C10" s="809"/>
      <c r="D10" s="255" t="str">
        <f>IF(改良商品入力!F7="","",改良商品入力!F7)&amp;""</f>
        <v/>
      </c>
    </row>
    <row r="11" spans="1:4" s="6" customFormat="1" ht="18" customHeight="1">
      <c r="A11" s="105" t="str">
        <f>IF(改良商品入力!E8="","",A10+1)</f>
        <v/>
      </c>
      <c r="B11" s="809" t="str">
        <f>IF(改良商品入力!E8="","",改良商品入力!E8)&amp;""</f>
        <v/>
      </c>
      <c r="C11" s="809"/>
      <c r="D11" s="255" t="str">
        <f>IF(改良商品入力!F8="","",改良商品入力!F8)&amp;""</f>
        <v/>
      </c>
    </row>
    <row r="12" spans="1:4" s="6" customFormat="1" ht="18" customHeight="1">
      <c r="A12" s="105" t="str">
        <f>IF(改良商品入力!E9="","",A11+1)</f>
        <v/>
      </c>
      <c r="B12" s="809" t="str">
        <f>IF(改良商品入力!E9="","",改良商品入力!E9)&amp;""</f>
        <v/>
      </c>
      <c r="C12" s="809"/>
      <c r="D12" s="255" t="str">
        <f>IF(改良商品入力!F9="","",改良商品入力!F9)&amp;""</f>
        <v/>
      </c>
    </row>
    <row r="13" spans="1:4" s="6" customFormat="1" ht="18" customHeight="1">
      <c r="A13" s="105" t="str">
        <f>IF(改良商品入力!E10="","",A12+1)</f>
        <v/>
      </c>
      <c r="B13" s="809" t="str">
        <f>IF(改良商品入力!E10="","",改良商品入力!E10)&amp;""</f>
        <v/>
      </c>
      <c r="C13" s="809"/>
      <c r="D13" s="255" t="str">
        <f>IF(改良商品入力!F10="","",改良商品入力!F10)&amp;""</f>
        <v/>
      </c>
    </row>
    <row r="14" spans="1:4" s="6" customFormat="1" ht="18" customHeight="1">
      <c r="A14" s="105" t="str">
        <f>IF(改良商品入力!E11="","",A13+1)</f>
        <v/>
      </c>
      <c r="B14" s="809" t="str">
        <f>IF(改良商品入力!E11="","",改良商品入力!E11)&amp;""</f>
        <v/>
      </c>
      <c r="C14" s="809"/>
      <c r="D14" s="255" t="str">
        <f>IF(改良商品入力!F11="","",改良商品入力!F11)&amp;""</f>
        <v/>
      </c>
    </row>
    <row r="15" spans="1:4" s="6" customFormat="1" ht="18" customHeight="1">
      <c r="A15" s="105" t="str">
        <f>IF(改良商品入力!E12="","",A14+1)</f>
        <v/>
      </c>
      <c r="B15" s="809" t="str">
        <f>IF(改良商品入力!E12="","",改良商品入力!E12)&amp;""</f>
        <v/>
      </c>
      <c r="C15" s="809"/>
      <c r="D15" s="255" t="str">
        <f>IF(改良商品入力!F12="","",改良商品入力!F12)&amp;""</f>
        <v/>
      </c>
    </row>
    <row r="16" spans="1:4" s="6" customFormat="1" ht="18" customHeight="1">
      <c r="A16" s="105" t="str">
        <f>IF(改良商品入力!E13="","",A15+1)</f>
        <v/>
      </c>
      <c r="B16" s="809" t="str">
        <f>IF(改良商品入力!E13="","",改良商品入力!E13)&amp;""</f>
        <v/>
      </c>
      <c r="C16" s="809"/>
      <c r="D16" s="255" t="str">
        <f>IF(改良商品入力!F13="","",改良商品入力!F13)&amp;""</f>
        <v/>
      </c>
    </row>
    <row r="17" spans="1:4" s="6" customFormat="1" ht="18" customHeight="1">
      <c r="A17" s="105" t="str">
        <f>IF(改良商品入力!E14="","",A16+1)</f>
        <v/>
      </c>
      <c r="B17" s="809" t="str">
        <f>IF(改良商品入力!E14="","",改良商品入力!E14)&amp;""</f>
        <v/>
      </c>
      <c r="C17" s="809"/>
      <c r="D17" s="255" t="str">
        <f>IF(改良商品入力!F14="","",改良商品入力!F14)&amp;""</f>
        <v/>
      </c>
    </row>
    <row r="18" spans="1:4" s="6" customFormat="1" ht="18" customHeight="1">
      <c r="A18" s="105" t="str">
        <f>IF(改良商品入力!E15="","",A17+1)</f>
        <v/>
      </c>
      <c r="B18" s="809" t="str">
        <f>IF(改良商品入力!E15="","",改良商品入力!E15)&amp;""</f>
        <v/>
      </c>
      <c r="C18" s="809"/>
      <c r="D18" s="255" t="str">
        <f>IF(改良商品入力!F15="","",改良商品入力!F15)&amp;""</f>
        <v/>
      </c>
    </row>
    <row r="19" spans="1:4" s="6" customFormat="1" ht="18" customHeight="1">
      <c r="A19" s="105" t="str">
        <f>IF(改良商品入力!E16="","",A18+1)</f>
        <v/>
      </c>
      <c r="B19" s="809" t="str">
        <f>IF(改良商品入力!E16="","",改良商品入力!E16)&amp;""</f>
        <v/>
      </c>
      <c r="C19" s="809"/>
      <c r="D19" s="255" t="str">
        <f>IF(改良商品入力!F16="","",改良商品入力!F16)&amp;""</f>
        <v/>
      </c>
    </row>
    <row r="20" spans="1:4" s="6" customFormat="1" ht="18" customHeight="1">
      <c r="A20" s="105" t="str">
        <f>IF(改良商品入力!E17="","",A19+1)</f>
        <v/>
      </c>
      <c r="B20" s="809" t="str">
        <f>IF(改良商品入力!E17="","",改良商品入力!E17)&amp;""</f>
        <v/>
      </c>
      <c r="C20" s="809"/>
      <c r="D20" s="255" t="str">
        <f>IF(改良商品入力!F17="","",改良商品入力!F17)&amp;""</f>
        <v/>
      </c>
    </row>
    <row r="21" spans="1:4" s="6" customFormat="1" ht="18" customHeight="1">
      <c r="A21" s="105" t="str">
        <f>IF(改良商品入力!E18="","",A20+1)</f>
        <v/>
      </c>
      <c r="B21" s="809" t="str">
        <f>IF(改良商品入力!E18="","",改良商品入力!E18)&amp;""</f>
        <v/>
      </c>
      <c r="C21" s="809"/>
      <c r="D21" s="255" t="str">
        <f>IF(改良商品入力!F18="","",改良商品入力!F18)&amp;""</f>
        <v/>
      </c>
    </row>
    <row r="22" spans="1:4" ht="18" customHeight="1">
      <c r="A22" s="105" t="str">
        <f>IF(改良商品入力!E19="","",A21+1)</f>
        <v/>
      </c>
      <c r="B22" s="809" t="str">
        <f>IF(改良商品入力!E19="","",改良商品入力!E19)&amp;""</f>
        <v/>
      </c>
      <c r="C22" s="809"/>
      <c r="D22" s="255" t="str">
        <f>IF(改良商品入力!F19="","",改良商品入力!F19)&amp;""</f>
        <v/>
      </c>
    </row>
    <row r="23" spans="1:4" ht="18" customHeight="1">
      <c r="A23" s="105" t="str">
        <f>IF(改良商品入力!E20="","",A22+1)</f>
        <v/>
      </c>
      <c r="B23" s="809" t="str">
        <f>IF(改良商品入力!E20="","",改良商品入力!E20)&amp;""</f>
        <v/>
      </c>
      <c r="C23" s="809"/>
      <c r="D23" s="255" t="str">
        <f>IF(改良商品入力!F20="","",改良商品入力!F20)&amp;""</f>
        <v/>
      </c>
    </row>
    <row r="24" spans="1:4" ht="18" customHeight="1">
      <c r="A24" s="105" t="str">
        <f>IF(改良商品入力!E21="","",A23+1)</f>
        <v/>
      </c>
      <c r="B24" s="809" t="str">
        <f>IF(改良商品入力!E21="","",改良商品入力!E21)&amp;""</f>
        <v/>
      </c>
      <c r="C24" s="809"/>
      <c r="D24" s="255" t="str">
        <f>IF(改良商品入力!F21="","",改良商品入力!F21)&amp;""</f>
        <v/>
      </c>
    </row>
    <row r="25" spans="1:4" ht="18" customHeight="1">
      <c r="A25" s="105" t="str">
        <f>IF(改良商品入力!E22="","",A24+1)</f>
        <v/>
      </c>
      <c r="B25" s="809" t="str">
        <f>IF(改良商品入力!E22="","",改良商品入力!E22)&amp;""</f>
        <v/>
      </c>
      <c r="C25" s="809"/>
      <c r="D25" s="255" t="str">
        <f>IF(改良商品入力!F22="","",改良商品入力!F22)&amp;""</f>
        <v/>
      </c>
    </row>
    <row r="26" spans="1:4" ht="18" customHeight="1">
      <c r="A26" s="105" t="str">
        <f>IF(改良商品入力!E23="","",A25+1)</f>
        <v/>
      </c>
      <c r="B26" s="809" t="str">
        <f>IF(改良商品入力!E23="","",改良商品入力!E23)&amp;""</f>
        <v/>
      </c>
      <c r="C26" s="809"/>
      <c r="D26" s="255" t="str">
        <f>IF(改良商品入力!F23="","",改良商品入力!F23)&amp;""</f>
        <v/>
      </c>
    </row>
    <row r="27" spans="1:4" ht="18" customHeight="1">
      <c r="A27" s="105" t="str">
        <f>IF(改良商品入力!E24="","",A26+1)</f>
        <v/>
      </c>
      <c r="B27" s="809" t="str">
        <f>IF(改良商品入力!E24="","",改良商品入力!E24)&amp;""</f>
        <v/>
      </c>
      <c r="C27" s="809"/>
      <c r="D27" s="255" t="str">
        <f>IF(改良商品入力!F24="","",改良商品入力!F24)&amp;""</f>
        <v/>
      </c>
    </row>
    <row r="28" spans="1:4" ht="18" customHeight="1">
      <c r="A28" s="105" t="str">
        <f>IF(改良商品入力!E25="","",A27+1)</f>
        <v/>
      </c>
      <c r="B28" s="809" t="str">
        <f>IF(改良商品入力!E25="","",改良商品入力!E25)&amp;""</f>
        <v/>
      </c>
      <c r="C28" s="809"/>
      <c r="D28" s="255" t="str">
        <f>IF(改良商品入力!F25="","",改良商品入力!F25)&amp;""</f>
        <v/>
      </c>
    </row>
    <row r="29" spans="1:4" ht="18" customHeight="1">
      <c r="A29" s="105" t="str">
        <f>IF(改良商品入力!E26="","",A28+1)</f>
        <v/>
      </c>
      <c r="B29" s="809" t="str">
        <f>IF(改良商品入力!E26="","",改良商品入力!E26)&amp;""</f>
        <v/>
      </c>
      <c r="C29" s="809"/>
      <c r="D29" s="255" t="str">
        <f>IF(改良商品入力!F26="","",改良商品入力!F26)&amp;""</f>
        <v/>
      </c>
    </row>
    <row r="30" spans="1:4" ht="18" customHeight="1">
      <c r="A30" s="105" t="str">
        <f>IF(改良商品入力!E27="","",A29+1)</f>
        <v/>
      </c>
      <c r="B30" s="809" t="str">
        <f>IF(改良商品入力!E27="","",改良商品入力!E27)&amp;""</f>
        <v/>
      </c>
      <c r="C30" s="809"/>
      <c r="D30" s="255" t="str">
        <f>IF(改良商品入力!F27="","",改良商品入力!F27)&amp;""</f>
        <v/>
      </c>
    </row>
    <row r="31" spans="1:4" s="6" customFormat="1" ht="18" customHeight="1">
      <c r="A31" s="105" t="str">
        <f>IF(改良商品入力!E28="","",A30+1)</f>
        <v/>
      </c>
      <c r="B31" s="809" t="str">
        <f>IF(改良商品入力!E28="","",改良商品入力!E28)&amp;""</f>
        <v/>
      </c>
      <c r="C31" s="809"/>
      <c r="D31" s="255" t="str">
        <f>IF(改良商品入力!F28="","",改良商品入力!F28)&amp;""</f>
        <v/>
      </c>
    </row>
    <row r="32" spans="1:4" ht="18" customHeight="1">
      <c r="A32" s="105" t="str">
        <f>IF(改良商品入力!E29="","",A31+1)</f>
        <v/>
      </c>
      <c r="B32" s="809" t="str">
        <f>IF(改良商品入力!E29="","",改良商品入力!E29)&amp;""</f>
        <v/>
      </c>
      <c r="C32" s="809"/>
      <c r="D32" s="255" t="str">
        <f>IF(改良商品入力!F29="","",改良商品入力!F29)&amp;""</f>
        <v/>
      </c>
    </row>
    <row r="33" spans="1:4" ht="18" customHeight="1">
      <c r="A33" s="105" t="str">
        <f>IF(改良商品入力!E30="","",A32+1)</f>
        <v/>
      </c>
      <c r="B33" s="809" t="str">
        <f>IF(改良商品入力!E30="","",改良商品入力!E30)&amp;""</f>
        <v/>
      </c>
      <c r="C33" s="809"/>
      <c r="D33" s="255" t="str">
        <f>IF(改良商品入力!F30="","",改良商品入力!F30)&amp;""</f>
        <v/>
      </c>
    </row>
    <row r="34" spans="1:4" ht="18" customHeight="1">
      <c r="A34" s="105" t="str">
        <f>IF(改良商品入力!E31="","",A33+1)</f>
        <v/>
      </c>
      <c r="B34" s="809" t="str">
        <f>IF(改良商品入力!E31="","",改良商品入力!E31)&amp;""</f>
        <v/>
      </c>
      <c r="C34" s="809"/>
      <c r="D34" s="255" t="str">
        <f>IF(改良商品入力!F31="","",改良商品入力!F31)&amp;""</f>
        <v/>
      </c>
    </row>
    <row r="35" spans="1:4" ht="18" customHeight="1">
      <c r="A35" s="105" t="str">
        <f>IF(改良商品入力!E32="","",A34+1)</f>
        <v/>
      </c>
      <c r="B35" s="809" t="str">
        <f>IF(改良商品入力!E32="","",改良商品入力!E32)&amp;""</f>
        <v/>
      </c>
      <c r="C35" s="809"/>
      <c r="D35" s="255" t="str">
        <f>IF(改良商品入力!F32="","",改良商品入力!F32)&amp;""</f>
        <v/>
      </c>
    </row>
    <row r="36" spans="1:4" ht="18" customHeight="1">
      <c r="A36" s="105" t="str">
        <f>IF(改良商品入力!E33="","",A35+1)</f>
        <v/>
      </c>
      <c r="B36" s="809" t="str">
        <f>IF(改良商品入力!E33="","",改良商品入力!E33)&amp;""</f>
        <v/>
      </c>
      <c r="C36" s="809"/>
      <c r="D36" s="255" t="str">
        <f>IF(改良商品入力!F33="","",改良商品入力!F33)&amp;""</f>
        <v/>
      </c>
    </row>
    <row r="37" spans="1:4" ht="18" customHeight="1">
      <c r="A37" s="105" t="str">
        <f>IF(改良商品入力!E34="","",A36+1)</f>
        <v/>
      </c>
      <c r="B37" s="809" t="str">
        <f>IF(改良商品入力!E34="","",改良商品入力!E34)&amp;""</f>
        <v/>
      </c>
      <c r="C37" s="809"/>
      <c r="D37" s="255" t="str">
        <f>IF(改良商品入力!F34="","",改良商品入力!F34)&amp;""</f>
        <v/>
      </c>
    </row>
    <row r="38" spans="1:4" ht="18" customHeight="1">
      <c r="A38" s="105" t="str">
        <f>IF(改良商品入力!E35="","",A37+1)</f>
        <v/>
      </c>
      <c r="B38" s="809" t="str">
        <f>IF(改良商品入力!E35="","",改良商品入力!E35)&amp;""</f>
        <v/>
      </c>
      <c r="C38" s="809"/>
      <c r="D38" s="255" t="str">
        <f>IF(改良商品入力!F35="","",改良商品入力!F35)&amp;""</f>
        <v/>
      </c>
    </row>
    <row r="39" spans="1:4" ht="18" customHeight="1">
      <c r="A39" s="105" t="str">
        <f>IF(改良商品入力!E36="","",A38+1)</f>
        <v/>
      </c>
      <c r="B39" s="809" t="str">
        <f>IF(改良商品入力!E36="","",改良商品入力!E36)&amp;""</f>
        <v/>
      </c>
      <c r="C39" s="809"/>
      <c r="D39" s="255" t="str">
        <f>IF(改良商品入力!F36="","",改良商品入力!F36)&amp;""</f>
        <v/>
      </c>
    </row>
    <row r="40" spans="1:4" ht="18" customHeight="1">
      <c r="A40" s="105" t="str">
        <f>IF(改良商品入力!E37="","",A39+1)</f>
        <v/>
      </c>
      <c r="B40" s="809" t="str">
        <f>IF(改良商品入力!E37="","",改良商品入力!E37)&amp;""</f>
        <v/>
      </c>
      <c r="C40" s="809"/>
      <c r="D40" s="255" t="str">
        <f>IF(改良商品入力!F37="","",改良商品入力!F37)&amp;""</f>
        <v/>
      </c>
    </row>
    <row r="41" spans="1:4" ht="18" customHeight="1">
      <c r="A41" s="105" t="str">
        <f>IF(改良商品入力!E38="","",A40+1)</f>
        <v/>
      </c>
      <c r="B41" s="809" t="str">
        <f>IF(改良商品入力!E38="","",改良商品入力!E38)&amp;""</f>
        <v/>
      </c>
      <c r="C41" s="809"/>
      <c r="D41" s="255" t="str">
        <f>IF(改良商品入力!F38="","",改良商品入力!F38)&amp;""</f>
        <v/>
      </c>
    </row>
    <row r="42" spans="1:4" ht="18" customHeight="1">
      <c r="A42" s="105" t="str">
        <f>IF(改良商品入力!E39="","",A41+1)</f>
        <v/>
      </c>
      <c r="B42" s="809" t="str">
        <f>IF(改良商品入力!E39="","",改良商品入力!E39)&amp;""</f>
        <v/>
      </c>
      <c r="C42" s="809"/>
      <c r="D42" s="255" t="str">
        <f>IF(改良商品入力!F39="","",改良商品入力!F39)&amp;""</f>
        <v/>
      </c>
    </row>
    <row r="43" spans="1:4" ht="18" customHeight="1">
      <c r="A43" s="105" t="str">
        <f>IF(改良商品入力!E40="","",A42+1)</f>
        <v/>
      </c>
      <c r="B43" s="809" t="str">
        <f>IF(改良商品入力!E40="","",改良商品入力!E40)&amp;""</f>
        <v/>
      </c>
      <c r="C43" s="809"/>
      <c r="D43" s="255" t="str">
        <f>IF(改良商品入力!F40="","",改良商品入力!F40)&amp;""</f>
        <v/>
      </c>
    </row>
    <row r="44" spans="1:4" ht="18" customHeight="1">
      <c r="A44" s="105" t="str">
        <f>IF(改良商品入力!E41="","",A43+1)</f>
        <v/>
      </c>
      <c r="B44" s="809" t="str">
        <f>IF(改良商品入力!E41="","",改良商品入力!E41)&amp;""</f>
        <v/>
      </c>
      <c r="C44" s="809"/>
      <c r="D44" s="255" t="str">
        <f>IF(改良商品入力!F41="","",改良商品入力!F41)&amp;""</f>
        <v/>
      </c>
    </row>
    <row r="45" spans="1:4" ht="18" customHeight="1">
      <c r="A45" s="105" t="str">
        <f>IF(改良商品入力!E42="","",A44+1)</f>
        <v/>
      </c>
      <c r="B45" s="809" t="str">
        <f>IF(改良商品入力!E42="","",改良商品入力!E42)&amp;""</f>
        <v/>
      </c>
      <c r="C45" s="809"/>
      <c r="D45" s="255" t="str">
        <f>IF(改良商品入力!F42="","",改良商品入力!F42)&amp;""</f>
        <v/>
      </c>
    </row>
    <row r="46" spans="1:4" ht="18" customHeight="1">
      <c r="A46" s="105" t="str">
        <f>IF(改良商品入力!E43="","",A45+1)</f>
        <v/>
      </c>
      <c r="B46" s="809" t="str">
        <f>IF(改良商品入力!E43="","",改良商品入力!E43)&amp;""</f>
        <v/>
      </c>
      <c r="C46" s="809"/>
      <c r="D46" s="255" t="str">
        <f>IF(改良商品入力!F43="","",改良商品入力!F43)&amp;""</f>
        <v/>
      </c>
    </row>
    <row r="47" spans="1:4" ht="18" customHeight="1">
      <c r="A47" s="105" t="str">
        <f>IF(改良商品入力!E44="","",A46+1)</f>
        <v/>
      </c>
      <c r="B47" s="809" t="str">
        <f>IF(改良商品入力!E44="","",改良商品入力!E44)&amp;""</f>
        <v/>
      </c>
      <c r="C47" s="809"/>
      <c r="D47" s="255" t="str">
        <f>IF(改良商品入力!F44="","",改良商品入力!F44)&amp;""</f>
        <v/>
      </c>
    </row>
    <row r="48" spans="1:4" ht="18" customHeight="1">
      <c r="A48" s="105" t="str">
        <f>IF(改良商品入力!E45="","",A47+1)</f>
        <v/>
      </c>
      <c r="B48" s="809" t="str">
        <f>IF(改良商品入力!E45="","",改良商品入力!E45)&amp;""</f>
        <v/>
      </c>
      <c r="C48" s="809"/>
      <c r="D48" s="255" t="str">
        <f>IF(改良商品入力!F45="","",改良商品入力!F45)&amp;""</f>
        <v/>
      </c>
    </row>
    <row r="49" spans="1:4" ht="18" customHeight="1">
      <c r="A49" s="105" t="str">
        <f>IF(改良商品入力!E46="","",A48+1)</f>
        <v/>
      </c>
      <c r="B49" s="809" t="str">
        <f>IF(改良商品入力!E46="","",改良商品入力!E46)&amp;""</f>
        <v/>
      </c>
      <c r="C49" s="809"/>
      <c r="D49" s="255" t="str">
        <f>IF(改良商品入力!F46="","",改良商品入力!F46)&amp;""</f>
        <v/>
      </c>
    </row>
    <row r="50" spans="1:4" ht="18" customHeight="1">
      <c r="A50" s="105" t="str">
        <f>IF(改良商品入力!E47="","",A49+1)</f>
        <v/>
      </c>
      <c r="B50" s="809" t="str">
        <f>IF(改良商品入力!E47="","",改良商品入力!E47)&amp;""</f>
        <v/>
      </c>
      <c r="C50" s="809"/>
      <c r="D50" s="255" t="str">
        <f>IF(改良商品入力!F47="","",改良商品入力!F47)&amp;""</f>
        <v/>
      </c>
    </row>
    <row r="51" spans="1:4" ht="18" customHeight="1">
      <c r="A51" s="105" t="str">
        <f>IF(改良商品入力!E48="","",A50+1)</f>
        <v/>
      </c>
      <c r="B51" s="809" t="str">
        <f>IF(改良商品入力!E48="","",改良商品入力!E48)&amp;""</f>
        <v/>
      </c>
      <c r="C51" s="809"/>
      <c r="D51" s="255" t="str">
        <f>IF(改良商品入力!F48="","",改良商品入力!F48)&amp;""</f>
        <v/>
      </c>
    </row>
    <row r="52" spans="1:4" ht="18" customHeight="1">
      <c r="A52" s="105" t="str">
        <f>IF(改良商品入力!E49="","",A51+1)</f>
        <v/>
      </c>
      <c r="B52" s="809" t="str">
        <f>IF(改良商品入力!E49="","",改良商品入力!E49)&amp;""</f>
        <v/>
      </c>
      <c r="C52" s="809"/>
      <c r="D52" s="255" t="str">
        <f>IF(改良商品入力!F49="","",改良商品入力!F49)&amp;""</f>
        <v/>
      </c>
    </row>
    <row r="53" spans="1:4" ht="18" customHeight="1">
      <c r="A53" s="105" t="str">
        <f>IF(改良商品入力!E50="","",A52+1)</f>
        <v/>
      </c>
      <c r="B53" s="809" t="str">
        <f>IF(改良商品入力!E50="","",改良商品入力!E50)&amp;""</f>
        <v/>
      </c>
      <c r="C53" s="809"/>
      <c r="D53" s="255" t="str">
        <f>IF(改良商品入力!F50="","",改良商品入力!F50)&amp;""</f>
        <v/>
      </c>
    </row>
    <row r="54" spans="1:4" ht="18" customHeight="1">
      <c r="A54" s="105" t="str">
        <f>IF(改良商品入力!E51="","",A53+1)</f>
        <v/>
      </c>
      <c r="B54" s="809" t="str">
        <f>IF(改良商品入力!E51="","",改良商品入力!E51)&amp;""</f>
        <v/>
      </c>
      <c r="C54" s="809"/>
      <c r="D54" s="255" t="str">
        <f>IF(改良商品入力!F51="","",改良商品入力!F51)&amp;""</f>
        <v/>
      </c>
    </row>
    <row r="55" spans="1:4" ht="18" customHeight="1">
      <c r="A55" s="105" t="str">
        <f>IF(改良商品入力!E52="","",A54+1)</f>
        <v/>
      </c>
      <c r="B55" s="809" t="str">
        <f>IF(改良商品入力!E52="","",改良商品入力!E52)&amp;""</f>
        <v/>
      </c>
      <c r="C55" s="809"/>
      <c r="D55" s="255" t="str">
        <f>IF(改良商品入力!F52="","",改良商品入力!F52)&amp;""</f>
        <v/>
      </c>
    </row>
    <row r="56" spans="1:4" ht="18" customHeight="1">
      <c r="A56" s="105" t="str">
        <f>IF(改良商品入力!E53="","",A55+1)</f>
        <v/>
      </c>
      <c r="B56" s="809" t="str">
        <f>IF(改良商品入力!E53="","",改良商品入力!E53)&amp;""</f>
        <v/>
      </c>
      <c r="C56" s="809"/>
      <c r="D56" s="255" t="str">
        <f>IF(改良商品入力!F53="","",改良商品入力!F53)&amp;""</f>
        <v/>
      </c>
    </row>
    <row r="57" spans="1:4" ht="18" customHeight="1">
      <c r="A57" s="105" t="str">
        <f>IF(改良商品入力!E54="","",A56+1)</f>
        <v/>
      </c>
      <c r="B57" s="809" t="str">
        <f>IF(改良商品入力!E54="","",改良商品入力!E54)&amp;""</f>
        <v/>
      </c>
      <c r="C57" s="809"/>
      <c r="D57" s="255" t="str">
        <f>IF(改良商品入力!F54="","",改良商品入力!F54)&amp;""</f>
        <v/>
      </c>
    </row>
    <row r="58" spans="1:4" ht="18" customHeight="1">
      <c r="A58" s="105" t="str">
        <f>IF(改良商品入力!E55="","",A57+1)</f>
        <v/>
      </c>
      <c r="B58" s="809" t="str">
        <f>IF(改良商品入力!E55="","",改良商品入力!E55)&amp;""</f>
        <v/>
      </c>
      <c r="C58" s="809"/>
      <c r="D58" s="255" t="str">
        <f>IF(改良商品入力!F55="","",改良商品入力!F55)&amp;""</f>
        <v/>
      </c>
    </row>
    <row r="59" spans="1:4" ht="18" customHeight="1">
      <c r="A59" s="105" t="str">
        <f>IF(改良商品入力!E56="","",A58+1)</f>
        <v/>
      </c>
      <c r="B59" s="809" t="str">
        <f>IF(改良商品入力!E56="","",改良商品入力!E56)&amp;""</f>
        <v/>
      </c>
      <c r="C59" s="809"/>
      <c r="D59" s="255" t="str">
        <f>IF(改良商品入力!F56="","",改良商品入力!F56)&amp;""</f>
        <v/>
      </c>
    </row>
    <row r="60" spans="1:4" ht="18" customHeight="1">
      <c r="A60" s="105" t="str">
        <f>IF(改良商品入力!E57="","",A59+1)</f>
        <v/>
      </c>
      <c r="B60" s="809" t="str">
        <f>IF(改良商品入力!E57="","",改良商品入力!E57)&amp;""</f>
        <v/>
      </c>
      <c r="C60" s="809"/>
      <c r="D60" s="255" t="str">
        <f>IF(改良商品入力!F57="","",改良商品入力!F57)&amp;""</f>
        <v/>
      </c>
    </row>
    <row r="61" spans="1:4" ht="18" customHeight="1">
      <c r="A61" s="105" t="str">
        <f>IF(改良商品入力!E58="","",A60+1)</f>
        <v/>
      </c>
      <c r="B61" s="809" t="str">
        <f>IF(改良商品入力!E58="","",改良商品入力!E58)&amp;""</f>
        <v/>
      </c>
      <c r="C61" s="809"/>
      <c r="D61" s="255" t="str">
        <f>IF(改良商品入力!F58="","",改良商品入力!F58)&amp;""</f>
        <v/>
      </c>
    </row>
    <row r="62" spans="1:4" ht="18" customHeight="1">
      <c r="A62" s="105" t="str">
        <f>IF(改良商品入力!E59="","",A61+1)</f>
        <v/>
      </c>
      <c r="B62" s="809" t="str">
        <f>IF(改良商品入力!E59="","",改良商品入力!E59)&amp;""</f>
        <v/>
      </c>
      <c r="C62" s="809"/>
      <c r="D62" s="255" t="str">
        <f>IF(改良商品入力!F59="","",改良商品入力!F59)&amp;""</f>
        <v/>
      </c>
    </row>
    <row r="63" spans="1:4" ht="18" customHeight="1">
      <c r="A63" s="105" t="str">
        <f>IF(改良商品入力!E60="","",A62+1)</f>
        <v/>
      </c>
      <c r="B63" s="809" t="str">
        <f>IF(改良商品入力!E60="","",改良商品入力!E60)&amp;""</f>
        <v/>
      </c>
      <c r="C63" s="809"/>
      <c r="D63" s="255" t="str">
        <f>IF(改良商品入力!F60="","",改良商品入力!F60)&amp;""</f>
        <v/>
      </c>
    </row>
    <row r="64" spans="1:4" ht="18" customHeight="1">
      <c r="A64" s="105" t="str">
        <f>IF(改良商品入力!E61="","",A63+1)</f>
        <v/>
      </c>
      <c r="B64" s="809" t="str">
        <f>IF(改良商品入力!E61="","",改良商品入力!E61)&amp;""</f>
        <v/>
      </c>
      <c r="C64" s="809"/>
      <c r="D64" s="255" t="str">
        <f>IF(改良商品入力!F61="","",改良商品入力!F61)&amp;""</f>
        <v/>
      </c>
    </row>
    <row r="65" spans="1:4" ht="18" customHeight="1">
      <c r="A65" s="105" t="str">
        <f>IF(改良商品入力!E62="","",A64+1)</f>
        <v/>
      </c>
      <c r="B65" s="809" t="str">
        <f>IF(改良商品入力!E62="","",改良商品入力!E62)&amp;""</f>
        <v/>
      </c>
      <c r="C65" s="809"/>
      <c r="D65" s="255" t="str">
        <f>IF(改良商品入力!F62="","",改良商品入力!F62)&amp;""</f>
        <v/>
      </c>
    </row>
    <row r="66" spans="1:4" ht="18" customHeight="1">
      <c r="A66" s="105" t="str">
        <f>IF(改良商品入力!E63="","",A65+1)</f>
        <v/>
      </c>
      <c r="B66" s="809" t="str">
        <f>IF(改良商品入力!E63="","",改良商品入力!E63)&amp;""</f>
        <v/>
      </c>
      <c r="C66" s="809"/>
      <c r="D66" s="255" t="str">
        <f>IF(改良商品入力!F63="","",改良商品入力!F63)&amp;""</f>
        <v/>
      </c>
    </row>
    <row r="67" spans="1:4" ht="18" customHeight="1">
      <c r="A67" s="105" t="str">
        <f>IF(改良商品入力!E64="","",A66+1)</f>
        <v/>
      </c>
      <c r="B67" s="809" t="str">
        <f>IF(改良商品入力!E64="","",改良商品入力!E64)&amp;""</f>
        <v/>
      </c>
      <c r="C67" s="809"/>
      <c r="D67" s="255" t="str">
        <f>IF(改良商品入力!F64="","",改良商品入力!F64)&amp;""</f>
        <v/>
      </c>
    </row>
    <row r="68" spans="1:4" ht="18" customHeight="1">
      <c r="A68" s="105" t="str">
        <f>IF(改良商品入力!E65="","",A67+1)</f>
        <v/>
      </c>
      <c r="B68" s="809" t="str">
        <f>IF(改良商品入力!E65="","",改良商品入力!E65)&amp;""</f>
        <v/>
      </c>
      <c r="C68" s="809"/>
      <c r="D68" s="255" t="str">
        <f>IF(改良商品入力!F65="","",改良商品入力!F65)&amp;""</f>
        <v/>
      </c>
    </row>
    <row r="69" spans="1:4" ht="18" customHeight="1">
      <c r="A69" s="105" t="str">
        <f>IF(改良商品入力!E66="","",A68+1)</f>
        <v/>
      </c>
      <c r="B69" s="809" t="str">
        <f>IF(改良商品入力!E66="","",改良商品入力!E66)&amp;""</f>
        <v/>
      </c>
      <c r="C69" s="809"/>
      <c r="D69" s="255" t="str">
        <f>IF(改良商品入力!F66="","",改良商品入力!F66)&amp;""</f>
        <v/>
      </c>
    </row>
    <row r="70" spans="1:4" ht="18" customHeight="1">
      <c r="A70" s="105" t="str">
        <f>IF(改良商品入力!E67="","",A69+1)</f>
        <v/>
      </c>
      <c r="B70" s="809" t="str">
        <f>IF(改良商品入力!E67="","",改良商品入力!E67)&amp;""</f>
        <v/>
      </c>
      <c r="C70" s="809"/>
      <c r="D70" s="255" t="str">
        <f>IF(改良商品入力!F67="","",改良商品入力!F67)&amp;""</f>
        <v/>
      </c>
    </row>
    <row r="71" spans="1:4" ht="18" customHeight="1">
      <c r="A71" s="105" t="str">
        <f>IF(改良商品入力!E68="","",A70+1)</f>
        <v/>
      </c>
      <c r="B71" s="809" t="str">
        <f>IF(改良商品入力!E68="","",改良商品入力!E68)&amp;""</f>
        <v/>
      </c>
      <c r="C71" s="809"/>
      <c r="D71" s="255" t="str">
        <f>IF(改良商品入力!F68="","",改良商品入力!F68)&amp;""</f>
        <v/>
      </c>
    </row>
    <row r="72" spans="1:4" ht="18" customHeight="1">
      <c r="A72" s="105" t="str">
        <f>IF(改良商品入力!E69="","",A71+1)</f>
        <v/>
      </c>
      <c r="B72" s="809" t="str">
        <f>IF(改良商品入力!E69="","",改良商品入力!E69)&amp;""</f>
        <v/>
      </c>
      <c r="C72" s="809"/>
      <c r="D72" s="255" t="str">
        <f>IF(改良商品入力!F69="","",改良商品入力!F69)&amp;""</f>
        <v/>
      </c>
    </row>
    <row r="73" spans="1:4" ht="18" customHeight="1">
      <c r="A73" s="105" t="str">
        <f>IF(改良商品入力!E70="","",A72+1)</f>
        <v/>
      </c>
      <c r="B73" s="809" t="str">
        <f>IF(改良商品入力!E70="","",改良商品入力!E70)&amp;""</f>
        <v/>
      </c>
      <c r="C73" s="809"/>
      <c r="D73" s="255" t="str">
        <f>IF(改良商品入力!F70="","",改良商品入力!F70)&amp;""</f>
        <v/>
      </c>
    </row>
    <row r="74" spans="1:4" ht="18" customHeight="1">
      <c r="A74" s="105" t="str">
        <f>IF(改良商品入力!E71="","",A73+1)</f>
        <v/>
      </c>
      <c r="B74" s="809" t="str">
        <f>IF(改良商品入力!E71="","",改良商品入力!E71)&amp;""</f>
        <v/>
      </c>
      <c r="C74" s="809"/>
      <c r="D74" s="255" t="str">
        <f>IF(改良商品入力!F71="","",改良商品入力!F71)&amp;""</f>
        <v/>
      </c>
    </row>
    <row r="75" spans="1:4" ht="18" customHeight="1">
      <c r="A75" s="105" t="str">
        <f>IF(改良商品入力!E72="","",A74+1)</f>
        <v/>
      </c>
      <c r="B75" s="809" t="str">
        <f>IF(改良商品入力!E72="","",改良商品入力!E72)&amp;""</f>
        <v/>
      </c>
      <c r="C75" s="809"/>
      <c r="D75" s="255" t="str">
        <f>IF(改良商品入力!F72="","",改良商品入力!F72)&amp;""</f>
        <v/>
      </c>
    </row>
    <row r="76" spans="1:4" ht="18" customHeight="1">
      <c r="A76" s="105" t="str">
        <f>IF(改良商品入力!E73="","",A75+1)</f>
        <v/>
      </c>
      <c r="B76" s="809" t="str">
        <f>IF(改良商品入力!E73="","",改良商品入力!E73)&amp;""</f>
        <v/>
      </c>
      <c r="C76" s="809"/>
      <c r="D76" s="255" t="str">
        <f>IF(改良商品入力!F73="","",改良商品入力!F73)&amp;""</f>
        <v/>
      </c>
    </row>
    <row r="77" spans="1:4" ht="18" customHeight="1">
      <c r="A77" s="105" t="str">
        <f>IF(改良商品入力!E74="","",A76+1)</f>
        <v/>
      </c>
      <c r="B77" s="809" t="str">
        <f>IF(改良商品入力!E74="","",改良商品入力!E74)&amp;""</f>
        <v/>
      </c>
      <c r="C77" s="809"/>
      <c r="D77" s="255" t="str">
        <f>IF(改良商品入力!F74="","",改良商品入力!F74)&amp;""</f>
        <v/>
      </c>
    </row>
    <row r="78" spans="1:4" ht="18" customHeight="1">
      <c r="A78" s="105" t="str">
        <f>IF(改良商品入力!E75="","",A77+1)</f>
        <v/>
      </c>
      <c r="B78" s="809" t="str">
        <f>IF(改良商品入力!E75="","",改良商品入力!E75)&amp;""</f>
        <v/>
      </c>
      <c r="C78" s="809"/>
      <c r="D78" s="255" t="str">
        <f>IF(改良商品入力!F75="","",改良商品入力!F75)&amp;""</f>
        <v/>
      </c>
    </row>
    <row r="79" spans="1:4" ht="18" customHeight="1">
      <c r="A79" s="105" t="str">
        <f>IF(改良商品入力!E76="","",A78+1)</f>
        <v/>
      </c>
      <c r="B79" s="809" t="str">
        <f>IF(改良商品入力!E76="","",改良商品入力!E76)&amp;""</f>
        <v/>
      </c>
      <c r="C79" s="809"/>
      <c r="D79" s="255" t="str">
        <f>IF(改良商品入力!F76="","",改良商品入力!F76)&amp;""</f>
        <v/>
      </c>
    </row>
    <row r="80" spans="1:4" ht="18" customHeight="1">
      <c r="A80" s="105" t="str">
        <f>IF(改良商品入力!E77="","",A79+1)</f>
        <v/>
      </c>
      <c r="B80" s="809" t="str">
        <f>IF(改良商品入力!E77="","",改良商品入力!E77)&amp;""</f>
        <v/>
      </c>
      <c r="C80" s="809"/>
      <c r="D80" s="255" t="str">
        <f>IF(改良商品入力!F77="","",改良商品入力!F77)&amp;""</f>
        <v/>
      </c>
    </row>
    <row r="81" spans="1:4" ht="18" customHeight="1">
      <c r="A81" s="105" t="str">
        <f>IF(改良商品入力!E78="","",A80+1)</f>
        <v/>
      </c>
      <c r="B81" s="809" t="str">
        <f>IF(改良商品入力!E78="","",改良商品入力!E78)&amp;""</f>
        <v/>
      </c>
      <c r="C81" s="809"/>
      <c r="D81" s="255" t="str">
        <f>IF(改良商品入力!F78="","",改良商品入力!F78)&amp;""</f>
        <v/>
      </c>
    </row>
    <row r="82" spans="1:4" ht="18" customHeight="1">
      <c r="A82" s="105" t="str">
        <f>IF(改良商品入力!E79="","",A81+1)</f>
        <v/>
      </c>
      <c r="B82" s="809" t="str">
        <f>IF(改良商品入力!E79="","",改良商品入力!E79)&amp;""</f>
        <v/>
      </c>
      <c r="C82" s="809"/>
      <c r="D82" s="255" t="str">
        <f>IF(改良商品入力!F79="","",改良商品入力!F79)&amp;""</f>
        <v/>
      </c>
    </row>
    <row r="83" spans="1:4" ht="18" customHeight="1">
      <c r="A83" s="105" t="str">
        <f>IF(改良商品入力!E80="","",A82+1)</f>
        <v/>
      </c>
      <c r="B83" s="809" t="str">
        <f>IF(改良商品入力!E80="","",改良商品入力!E80)&amp;""</f>
        <v/>
      </c>
      <c r="C83" s="809"/>
      <c r="D83" s="255" t="str">
        <f>IF(改良商品入力!F80="","",改良商品入力!F80)&amp;""</f>
        <v/>
      </c>
    </row>
    <row r="84" spans="1:4" ht="18" customHeight="1">
      <c r="A84" s="105" t="str">
        <f>IF(改良商品入力!E81="","",A83+1)</f>
        <v/>
      </c>
      <c r="B84" s="809" t="str">
        <f>IF(改良商品入力!E81="","",改良商品入力!E81)&amp;""</f>
        <v/>
      </c>
      <c r="C84" s="809"/>
      <c r="D84" s="255" t="str">
        <f>IF(改良商品入力!F81="","",改良商品入力!F81)&amp;""</f>
        <v/>
      </c>
    </row>
    <row r="85" spans="1:4" ht="18" customHeight="1">
      <c r="A85" s="105" t="str">
        <f>IF(改良商品入力!E82="","",A84+1)</f>
        <v/>
      </c>
      <c r="B85" s="809" t="str">
        <f>IF(改良商品入力!E82="","",改良商品入力!E82)&amp;""</f>
        <v/>
      </c>
      <c r="C85" s="809"/>
      <c r="D85" s="255" t="str">
        <f>IF(改良商品入力!F82="","",改良商品入力!F82)&amp;""</f>
        <v/>
      </c>
    </row>
    <row r="86" spans="1:4" ht="18" customHeight="1">
      <c r="A86" s="105" t="str">
        <f>IF(改良商品入力!E83="","",A85+1)</f>
        <v/>
      </c>
      <c r="B86" s="809" t="str">
        <f>IF(改良商品入力!E83="","",改良商品入力!E83)&amp;""</f>
        <v/>
      </c>
      <c r="C86" s="809"/>
      <c r="D86" s="255" t="str">
        <f>IF(改良商品入力!F83="","",改良商品入力!F83)&amp;""</f>
        <v/>
      </c>
    </row>
    <row r="87" spans="1:4" ht="18" customHeight="1">
      <c r="A87" s="105" t="str">
        <f>IF(改良商品入力!E84="","",A86+1)</f>
        <v/>
      </c>
      <c r="B87" s="809" t="str">
        <f>IF(改良商品入力!E84="","",改良商品入力!E84)&amp;""</f>
        <v/>
      </c>
      <c r="C87" s="809"/>
      <c r="D87" s="255" t="str">
        <f>IF(改良商品入力!F84="","",改良商品入力!F84)&amp;""</f>
        <v/>
      </c>
    </row>
    <row r="88" spans="1:4" ht="18" customHeight="1">
      <c r="A88" s="105" t="str">
        <f>IF(改良商品入力!E85="","",A87+1)</f>
        <v/>
      </c>
      <c r="B88" s="809" t="str">
        <f>IF(改良商品入力!E85="","",改良商品入力!E85)&amp;""</f>
        <v/>
      </c>
      <c r="C88" s="809"/>
      <c r="D88" s="255" t="str">
        <f>IF(改良商品入力!F85="","",改良商品入力!F85)&amp;""</f>
        <v/>
      </c>
    </row>
    <row r="89" spans="1:4" ht="18" customHeight="1">
      <c r="A89" s="105" t="str">
        <f>IF(改良商品入力!E86="","",A88+1)</f>
        <v/>
      </c>
      <c r="B89" s="809" t="str">
        <f>IF(改良商品入力!E86="","",改良商品入力!E86)&amp;""</f>
        <v/>
      </c>
      <c r="C89" s="809"/>
      <c r="D89" s="255" t="str">
        <f>IF(改良商品入力!F86="","",改良商品入力!F86)&amp;""</f>
        <v/>
      </c>
    </row>
    <row r="90" spans="1:4" ht="18" customHeight="1">
      <c r="A90" s="105" t="str">
        <f>IF(改良商品入力!E87="","",A89+1)</f>
        <v/>
      </c>
      <c r="B90" s="809" t="str">
        <f>IF(改良商品入力!E87="","",改良商品入力!E87)&amp;""</f>
        <v/>
      </c>
      <c r="C90" s="809"/>
      <c r="D90" s="255" t="str">
        <f>IF(改良商品入力!F87="","",改良商品入力!F87)&amp;""</f>
        <v/>
      </c>
    </row>
    <row r="91" spans="1:4" ht="18" customHeight="1">
      <c r="A91" s="105" t="str">
        <f>IF(改良商品入力!E88="","",A90+1)</f>
        <v/>
      </c>
      <c r="B91" s="809" t="str">
        <f>IF(改良商品入力!E88="","",改良商品入力!E88)&amp;""</f>
        <v/>
      </c>
      <c r="C91" s="809"/>
      <c r="D91" s="255" t="str">
        <f>IF(改良商品入力!F88="","",改良商品入力!F88)&amp;""</f>
        <v/>
      </c>
    </row>
    <row r="92" spans="1:4" ht="18" customHeight="1">
      <c r="A92" s="105" t="str">
        <f>IF(改良商品入力!E89="","",A91+1)</f>
        <v/>
      </c>
      <c r="B92" s="809" t="str">
        <f>IF(改良商品入力!E89="","",改良商品入力!E89)&amp;""</f>
        <v/>
      </c>
      <c r="C92" s="809"/>
      <c r="D92" s="255" t="str">
        <f>IF(改良商品入力!F89="","",改良商品入力!F89)&amp;""</f>
        <v/>
      </c>
    </row>
    <row r="93" spans="1:4" ht="18" customHeight="1">
      <c r="A93" s="105" t="str">
        <f>IF(改良商品入力!E90="","",A92+1)</f>
        <v/>
      </c>
      <c r="B93" s="809" t="str">
        <f>IF(改良商品入力!E90="","",改良商品入力!E90)&amp;""</f>
        <v/>
      </c>
      <c r="C93" s="809"/>
      <c r="D93" s="255" t="str">
        <f>IF(改良商品入力!F90="","",改良商品入力!F90)&amp;""</f>
        <v/>
      </c>
    </row>
    <row r="94" spans="1:4" ht="18" customHeight="1">
      <c r="A94" s="105" t="str">
        <f>IF(改良商品入力!E91="","",A93+1)</f>
        <v/>
      </c>
      <c r="B94" s="809" t="str">
        <f>IF(改良商品入力!E91="","",改良商品入力!E91)&amp;""</f>
        <v/>
      </c>
      <c r="C94" s="809"/>
      <c r="D94" s="255" t="str">
        <f>IF(改良商品入力!F91="","",改良商品入力!F91)&amp;""</f>
        <v/>
      </c>
    </row>
    <row r="95" spans="1:4" ht="18" customHeight="1">
      <c r="A95" s="105" t="str">
        <f>IF(改良商品入力!E92="","",A94+1)</f>
        <v/>
      </c>
      <c r="B95" s="809" t="str">
        <f>IF(改良商品入力!E92="","",改良商品入力!E92)&amp;""</f>
        <v/>
      </c>
      <c r="C95" s="809"/>
      <c r="D95" s="255" t="str">
        <f>IF(改良商品入力!F92="","",改良商品入力!F92)&amp;""</f>
        <v/>
      </c>
    </row>
    <row r="96" spans="1:4" ht="18" customHeight="1">
      <c r="A96" s="105" t="str">
        <f>IF(改良商品入力!E93="","",A95+1)</f>
        <v/>
      </c>
      <c r="B96" s="809" t="str">
        <f>IF(改良商品入力!E93="","",改良商品入力!E93)&amp;""</f>
        <v/>
      </c>
      <c r="C96" s="809"/>
      <c r="D96" s="255" t="str">
        <f>IF(改良商品入力!F93="","",改良商品入力!F93)&amp;""</f>
        <v/>
      </c>
    </row>
    <row r="97" spans="1:4" ht="18" customHeight="1">
      <c r="A97" s="105" t="str">
        <f>IF(改良商品入力!E94="","",A96+1)</f>
        <v/>
      </c>
      <c r="B97" s="809" t="str">
        <f>IF(改良商品入力!E94="","",改良商品入力!E94)&amp;""</f>
        <v/>
      </c>
      <c r="C97" s="809"/>
      <c r="D97" s="255" t="str">
        <f>IF(改良商品入力!F94="","",改良商品入力!F94)&amp;""</f>
        <v/>
      </c>
    </row>
    <row r="98" spans="1:4" ht="18" customHeight="1">
      <c r="A98" s="105" t="str">
        <f>IF(改良商品入力!E95="","",A97+1)</f>
        <v/>
      </c>
      <c r="B98" s="809" t="str">
        <f>IF(改良商品入力!E95="","",改良商品入力!E95)&amp;""</f>
        <v/>
      </c>
      <c r="C98" s="809"/>
      <c r="D98" s="255" t="str">
        <f>IF(改良商品入力!F95="","",改良商品入力!F95)&amp;""</f>
        <v/>
      </c>
    </row>
    <row r="99" spans="1:4" ht="18" customHeight="1">
      <c r="A99" s="105" t="str">
        <f>IF(改良商品入力!E96="","",A98+1)</f>
        <v/>
      </c>
      <c r="B99" s="809" t="str">
        <f>IF(改良商品入力!E96="","",改良商品入力!E96)&amp;""</f>
        <v/>
      </c>
      <c r="C99" s="809"/>
      <c r="D99" s="255" t="str">
        <f>IF(改良商品入力!F96="","",改良商品入力!F96)&amp;""</f>
        <v/>
      </c>
    </row>
    <row r="100" spans="1:4" ht="18" customHeight="1">
      <c r="A100" s="105" t="str">
        <f>IF(改良商品入力!E97="","",A99+1)</f>
        <v/>
      </c>
      <c r="B100" s="809" t="str">
        <f>IF(改良商品入力!E97="","",改良商品入力!E97)&amp;""</f>
        <v/>
      </c>
      <c r="C100" s="809"/>
      <c r="D100" s="255" t="str">
        <f>IF(改良商品入力!F97="","",改良商品入力!F97)&amp;""</f>
        <v/>
      </c>
    </row>
    <row r="101" spans="1:4" ht="18" customHeight="1">
      <c r="A101" s="105" t="str">
        <f>IF(改良商品入力!E98="","",A100+1)</f>
        <v/>
      </c>
      <c r="B101" s="809" t="str">
        <f>IF(改良商品入力!E98="","",改良商品入力!E98)&amp;""</f>
        <v/>
      </c>
      <c r="C101" s="809"/>
      <c r="D101" s="255" t="str">
        <f>IF(改良商品入力!F98="","",改良商品入力!F98)&amp;""</f>
        <v/>
      </c>
    </row>
    <row r="102" spans="1:4" ht="18" customHeight="1">
      <c r="A102" s="105" t="str">
        <f>IF(改良商品入力!E99="","",A101+1)</f>
        <v/>
      </c>
      <c r="B102" s="809" t="str">
        <f>IF(改良商品入力!E99="","",改良商品入力!E99)&amp;""</f>
        <v/>
      </c>
      <c r="C102" s="809"/>
      <c r="D102" s="255" t="str">
        <f>IF(改良商品入力!F99="","",改良商品入力!F99)&amp;""</f>
        <v/>
      </c>
    </row>
    <row r="103" spans="1:4" ht="18" customHeight="1">
      <c r="A103" s="105" t="str">
        <f>IF(改良商品入力!E100="","",A102+1)</f>
        <v/>
      </c>
      <c r="B103" s="809" t="str">
        <f>IF(改良商品入力!E100="","",改良商品入力!E100)&amp;""</f>
        <v/>
      </c>
      <c r="C103" s="809"/>
      <c r="D103" s="255" t="str">
        <f>IF(改良商品入力!F100="","",改良商品入力!F100)&amp;""</f>
        <v/>
      </c>
    </row>
    <row r="104" spans="1:4" ht="18" customHeight="1">
      <c r="A104" s="105" t="str">
        <f>IF(改良商品入力!E101="","",A103+1)</f>
        <v/>
      </c>
      <c r="B104" s="809" t="str">
        <f>IF(改良商品入力!E101="","",改良商品入力!E101)&amp;""</f>
        <v/>
      </c>
      <c r="C104" s="809"/>
      <c r="D104" s="255" t="str">
        <f>IF(改良商品入力!F101="","",改良商品入力!F101)&amp;""</f>
        <v/>
      </c>
    </row>
    <row r="105" spans="1:4" ht="18" customHeight="1">
      <c r="A105" s="105" t="str">
        <f>IF(改良商品入力!E102="","",A104+1)</f>
        <v/>
      </c>
      <c r="B105" s="809" t="str">
        <f>IF(改良商品入力!E102="","",改良商品入力!E102)&amp;""</f>
        <v/>
      </c>
      <c r="C105" s="809"/>
      <c r="D105" s="255" t="str">
        <f>IF(改良商品入力!F102="","",改良商品入力!F102)&amp;""</f>
        <v/>
      </c>
    </row>
    <row r="106" spans="1:4" ht="18" customHeight="1">
      <c r="A106" s="105" t="str">
        <f>IF(改良商品入力!E103="","",A105+1)</f>
        <v/>
      </c>
      <c r="B106" s="809" t="str">
        <f>IF(改良商品入力!E103="","",改良商品入力!E103)&amp;""</f>
        <v/>
      </c>
      <c r="C106" s="809"/>
      <c r="D106" s="255" t="str">
        <f>IF(改良商品入力!F103="","",改良商品入力!F103)&amp;""</f>
        <v/>
      </c>
    </row>
    <row r="107" spans="1:4" ht="18" customHeight="1">
      <c r="A107" s="105" t="str">
        <f>IF(改良商品入力!E104="","",A106+1)</f>
        <v/>
      </c>
      <c r="B107" s="809" t="str">
        <f>IF(改良商品入力!E104="","",改良商品入力!E104)&amp;""</f>
        <v/>
      </c>
      <c r="C107" s="809"/>
      <c r="D107" s="255" t="str">
        <f>IF(改良商品入力!F104="","",改良商品入力!F104)&amp;""</f>
        <v/>
      </c>
    </row>
    <row r="108" spans="1:4" ht="18" customHeight="1">
      <c r="A108" s="105" t="str">
        <f>IF(改良商品入力!E105="","",A107+1)</f>
        <v/>
      </c>
      <c r="B108" s="809" t="str">
        <f>IF(改良商品入力!E105="","",改良商品入力!E105)&amp;""</f>
        <v/>
      </c>
      <c r="C108" s="809"/>
      <c r="D108" s="255" t="str">
        <f>IF(改良商品入力!F105="","",改良商品入力!F105)&amp;""</f>
        <v/>
      </c>
    </row>
    <row r="109" spans="1:4" ht="18" customHeight="1">
      <c r="A109" s="105" t="str">
        <f>IF(改良商品入力!E106="","",A108+1)</f>
        <v/>
      </c>
      <c r="B109" s="809" t="str">
        <f>IF(改良商品入力!E106="","",改良商品入力!E106)&amp;""</f>
        <v/>
      </c>
      <c r="C109" s="809"/>
      <c r="D109" s="255" t="str">
        <f>IF(改良商品入力!F106="","",改良商品入力!F106)&amp;""</f>
        <v/>
      </c>
    </row>
    <row r="110" spans="1:4" ht="18" customHeight="1">
      <c r="A110" s="105" t="str">
        <f>IF(改良商品入力!E107="","",A109+1)</f>
        <v/>
      </c>
      <c r="B110" s="809" t="str">
        <f>IF(改良商品入力!E107="","",改良商品入力!E107)&amp;""</f>
        <v/>
      </c>
      <c r="C110" s="809"/>
      <c r="D110" s="255" t="str">
        <f>IF(改良商品入力!F107="","",改良商品入力!F107)&amp;""</f>
        <v/>
      </c>
    </row>
    <row r="111" spans="1:4" ht="18" customHeight="1">
      <c r="A111" s="105" t="str">
        <f>IF(改良商品入力!E108="","",A110+1)</f>
        <v/>
      </c>
      <c r="B111" s="809" t="str">
        <f>IF(改良商品入力!E108="","",改良商品入力!E108)&amp;""</f>
        <v/>
      </c>
      <c r="C111" s="809"/>
      <c r="D111" s="255" t="str">
        <f>IF(改良商品入力!F108="","",改良商品入力!F108)&amp;""</f>
        <v/>
      </c>
    </row>
    <row r="112" spans="1:4" ht="18" customHeight="1">
      <c r="A112" s="105" t="str">
        <f>IF(改良商品入力!E109="","",A111+1)</f>
        <v/>
      </c>
      <c r="B112" s="809" t="str">
        <f>IF(改良商品入力!E109="","",改良商品入力!E109)&amp;""</f>
        <v/>
      </c>
      <c r="C112" s="809"/>
      <c r="D112" s="255" t="str">
        <f>IF(改良商品入力!F109="","",改良商品入力!F109)&amp;""</f>
        <v/>
      </c>
    </row>
    <row r="113" spans="1:4" ht="18" customHeight="1">
      <c r="A113" s="105" t="str">
        <f>IF(改良商品入力!E110="","",A112+1)</f>
        <v/>
      </c>
      <c r="B113" s="809" t="str">
        <f>IF(改良商品入力!E110="","",改良商品入力!E110)&amp;""</f>
        <v/>
      </c>
      <c r="C113" s="809"/>
      <c r="D113" s="255" t="str">
        <f>IF(改良商品入力!F110="","",改良商品入力!F110)&amp;""</f>
        <v/>
      </c>
    </row>
    <row r="114" spans="1:4" ht="18" customHeight="1">
      <c r="A114" s="105" t="str">
        <f>IF(改良商品入力!E111="","",A113+1)</f>
        <v/>
      </c>
      <c r="B114" s="809" t="str">
        <f>IF(改良商品入力!E111="","",改良商品入力!E111)&amp;""</f>
        <v/>
      </c>
      <c r="C114" s="809"/>
      <c r="D114" s="255" t="str">
        <f>IF(改良商品入力!F111="","",改良商品入力!F111)&amp;""</f>
        <v/>
      </c>
    </row>
    <row r="115" spans="1:4" ht="18" customHeight="1">
      <c r="A115" s="105" t="str">
        <f>IF(改良商品入力!E112="","",A114+1)</f>
        <v/>
      </c>
      <c r="B115" s="809" t="str">
        <f>IF(改良商品入力!E112="","",改良商品入力!E112)&amp;""</f>
        <v/>
      </c>
      <c r="C115" s="809"/>
      <c r="D115" s="255" t="str">
        <f>IF(改良商品入力!F112="","",改良商品入力!F112)&amp;""</f>
        <v/>
      </c>
    </row>
    <row r="116" spans="1:4" ht="18" customHeight="1">
      <c r="A116" s="105" t="str">
        <f>IF(改良商品入力!E113="","",A115+1)</f>
        <v/>
      </c>
      <c r="B116" s="809" t="str">
        <f>IF(改良商品入力!E113="","",改良商品入力!E113)&amp;""</f>
        <v/>
      </c>
      <c r="C116" s="809"/>
      <c r="D116" s="255" t="str">
        <f>IF(改良商品入力!F113="","",改良商品入力!F113)&amp;""</f>
        <v/>
      </c>
    </row>
    <row r="117" spans="1:4" ht="18" customHeight="1">
      <c r="A117" s="105" t="str">
        <f>IF(改良商品入力!E114="","",A116+1)</f>
        <v/>
      </c>
      <c r="B117" s="809" t="str">
        <f>IF(改良商品入力!E114="","",改良商品入力!E114)&amp;""</f>
        <v/>
      </c>
      <c r="C117" s="809"/>
      <c r="D117" s="255" t="str">
        <f>IF(改良商品入力!F114="","",改良商品入力!F114)&amp;""</f>
        <v/>
      </c>
    </row>
    <row r="118" spans="1:4" ht="18" customHeight="1">
      <c r="A118" s="105" t="str">
        <f>IF(改良商品入力!E115="","",A117+1)</f>
        <v/>
      </c>
      <c r="B118" s="809" t="str">
        <f>IF(改良商品入力!E115="","",改良商品入力!E115)&amp;""</f>
        <v/>
      </c>
      <c r="C118" s="809"/>
      <c r="D118" s="255" t="str">
        <f>IF(改良商品入力!F115="","",改良商品入力!F115)&amp;""</f>
        <v/>
      </c>
    </row>
    <row r="119" spans="1:4" ht="18" customHeight="1">
      <c r="A119" s="105" t="str">
        <f>IF(改良商品入力!E116="","",A118+1)</f>
        <v/>
      </c>
      <c r="B119" s="809" t="str">
        <f>IF(改良商品入力!E116="","",改良商品入力!E116)&amp;""</f>
        <v/>
      </c>
      <c r="C119" s="809"/>
      <c r="D119" s="255" t="str">
        <f>IF(改良商品入力!F116="","",改良商品入力!F116)&amp;""</f>
        <v/>
      </c>
    </row>
    <row r="120" spans="1:4" ht="18" customHeight="1">
      <c r="A120" s="105" t="str">
        <f>IF(改良商品入力!E117="","",A119+1)</f>
        <v/>
      </c>
      <c r="B120" s="809" t="str">
        <f>IF(改良商品入力!E117="","",改良商品入力!E117)&amp;""</f>
        <v/>
      </c>
      <c r="C120" s="809"/>
      <c r="D120" s="255" t="str">
        <f>IF(改良商品入力!F117="","",改良商品入力!F117)&amp;""</f>
        <v/>
      </c>
    </row>
    <row r="121" spans="1:4" ht="18" customHeight="1">
      <c r="A121" s="105" t="str">
        <f>IF(改良商品入力!E118="","",A120+1)</f>
        <v/>
      </c>
      <c r="B121" s="809" t="str">
        <f>IF(改良商品入力!E118="","",改良商品入力!E118)&amp;""</f>
        <v/>
      </c>
      <c r="C121" s="809"/>
      <c r="D121" s="255" t="str">
        <f>IF(改良商品入力!F118="","",改良商品入力!F118)&amp;""</f>
        <v/>
      </c>
    </row>
    <row r="122" spans="1:4" ht="18" customHeight="1">
      <c r="A122" s="105" t="str">
        <f>IF(改良商品入力!E119="","",A121+1)</f>
        <v/>
      </c>
      <c r="B122" s="809" t="str">
        <f>IF(改良商品入力!E119="","",改良商品入力!E119)&amp;""</f>
        <v/>
      </c>
      <c r="C122" s="809"/>
      <c r="D122" s="255" t="str">
        <f>IF(改良商品入力!F119="","",改良商品入力!F119)&amp;""</f>
        <v/>
      </c>
    </row>
    <row r="123" spans="1:4" ht="18" customHeight="1">
      <c r="A123" s="105" t="str">
        <f>IF(改良商品入力!E120="","",A122+1)</f>
        <v/>
      </c>
      <c r="B123" s="809" t="str">
        <f>IF(改良商品入力!E120="","",改良商品入力!E120)&amp;""</f>
        <v/>
      </c>
      <c r="C123" s="809"/>
      <c r="D123" s="255" t="str">
        <f>IF(改良商品入力!F120="","",改良商品入力!F120)&amp;""</f>
        <v/>
      </c>
    </row>
    <row r="124" spans="1:4" ht="18" customHeight="1">
      <c r="A124" s="105" t="str">
        <f>IF(改良商品入力!E121="","",A123+1)</f>
        <v/>
      </c>
      <c r="B124" s="809" t="str">
        <f>IF(改良商品入力!E121="","",改良商品入力!E121)&amp;""</f>
        <v/>
      </c>
      <c r="C124" s="809"/>
      <c r="D124" s="255" t="str">
        <f>IF(改良商品入力!F121="","",改良商品入力!F121)&amp;""</f>
        <v/>
      </c>
    </row>
    <row r="125" spans="1:4" ht="18" customHeight="1">
      <c r="A125" s="105" t="str">
        <f>IF(改良商品入力!E122="","",A124+1)</f>
        <v/>
      </c>
      <c r="B125" s="809" t="str">
        <f>IF(改良商品入力!E122="","",改良商品入力!E122)&amp;""</f>
        <v/>
      </c>
      <c r="C125" s="809"/>
      <c r="D125" s="255" t="str">
        <f>IF(改良商品入力!F122="","",改良商品入力!F122)&amp;""</f>
        <v/>
      </c>
    </row>
    <row r="126" spans="1:4" ht="18" customHeight="1">
      <c r="A126" s="105" t="str">
        <f>IF(改良商品入力!E123="","",A125+1)</f>
        <v/>
      </c>
      <c r="B126" s="809" t="str">
        <f>IF(改良商品入力!E123="","",改良商品入力!E123)&amp;""</f>
        <v/>
      </c>
      <c r="C126" s="809"/>
      <c r="D126" s="255" t="str">
        <f>IF(改良商品入力!F123="","",改良商品入力!F123)&amp;""</f>
        <v/>
      </c>
    </row>
    <row r="127" spans="1:4" ht="18" customHeight="1">
      <c r="A127" s="105" t="str">
        <f>IF(改良商品入力!E124="","",A126+1)</f>
        <v/>
      </c>
      <c r="B127" s="809" t="str">
        <f>IF(改良商品入力!E124="","",改良商品入力!E124)&amp;""</f>
        <v/>
      </c>
      <c r="C127" s="809"/>
      <c r="D127" s="255" t="str">
        <f>IF(改良商品入力!F124="","",改良商品入力!F124)&amp;""</f>
        <v/>
      </c>
    </row>
    <row r="128" spans="1:4" ht="18" customHeight="1">
      <c r="A128" s="105" t="str">
        <f>IF(改良商品入力!E125="","",A127+1)</f>
        <v/>
      </c>
      <c r="B128" s="809" t="str">
        <f>IF(改良商品入力!E125="","",改良商品入力!E125)&amp;""</f>
        <v/>
      </c>
      <c r="C128" s="809"/>
      <c r="D128" s="255" t="str">
        <f>IF(改良商品入力!F125="","",改良商品入力!F125)&amp;""</f>
        <v/>
      </c>
    </row>
    <row r="129" spans="1:4" ht="18" customHeight="1">
      <c r="A129" s="105" t="str">
        <f>IF(改良商品入力!E126="","",A128+1)</f>
        <v/>
      </c>
      <c r="B129" s="809" t="str">
        <f>IF(改良商品入力!E126="","",改良商品入力!E126)&amp;""</f>
        <v/>
      </c>
      <c r="C129" s="809"/>
      <c r="D129" s="255" t="str">
        <f>IF(改良商品入力!F126="","",改良商品入力!F126)&amp;""</f>
        <v/>
      </c>
    </row>
    <row r="130" spans="1:4" ht="18" customHeight="1">
      <c r="A130" s="105" t="str">
        <f>IF(改良商品入力!E127="","",A129+1)</f>
        <v/>
      </c>
      <c r="B130" s="809" t="str">
        <f>IF(改良商品入力!E127="","",改良商品入力!E127)&amp;""</f>
        <v/>
      </c>
      <c r="C130" s="809"/>
      <c r="D130" s="255" t="str">
        <f>IF(改良商品入力!F127="","",改良商品入力!F127)&amp;""</f>
        <v/>
      </c>
    </row>
    <row r="131" spans="1:4" ht="18" customHeight="1">
      <c r="A131" s="105" t="str">
        <f>IF(改良商品入力!E128="","",A130+1)</f>
        <v/>
      </c>
      <c r="B131" s="809" t="str">
        <f>IF(改良商品入力!E128="","",改良商品入力!E128)&amp;""</f>
        <v/>
      </c>
      <c r="C131" s="809"/>
      <c r="D131" s="255" t="str">
        <f>IF(改良商品入力!F128="","",改良商品入力!F128)&amp;""</f>
        <v/>
      </c>
    </row>
    <row r="132" spans="1:4" ht="18" customHeight="1">
      <c r="A132" s="105" t="str">
        <f>IF(改良商品入力!E129="","",A131+1)</f>
        <v/>
      </c>
      <c r="B132" s="809" t="str">
        <f>IF(改良商品入力!E129="","",改良商品入力!E129)&amp;""</f>
        <v/>
      </c>
      <c r="C132" s="809"/>
      <c r="D132" s="255" t="str">
        <f>IF(改良商品入力!F129="","",改良商品入力!F129)&amp;""</f>
        <v/>
      </c>
    </row>
    <row r="133" spans="1:4" ht="18" customHeight="1">
      <c r="A133" s="105" t="str">
        <f>IF(改良商品入力!E130="","",A132+1)</f>
        <v/>
      </c>
      <c r="B133" s="809" t="str">
        <f>IF(改良商品入力!E130="","",改良商品入力!E130)&amp;""</f>
        <v/>
      </c>
      <c r="C133" s="809"/>
      <c r="D133" s="255" t="str">
        <f>IF(改良商品入力!F130="","",改良商品入力!F130)&amp;""</f>
        <v/>
      </c>
    </row>
    <row r="134" spans="1:4" ht="18" customHeight="1">
      <c r="A134" s="105" t="str">
        <f>IF(改良商品入力!E131="","",A133+1)</f>
        <v/>
      </c>
      <c r="B134" s="809" t="str">
        <f>IF(改良商品入力!E131="","",改良商品入力!E131)&amp;""</f>
        <v/>
      </c>
      <c r="C134" s="809"/>
      <c r="D134" s="255" t="str">
        <f>IF(改良商品入力!F131="","",改良商品入力!F131)&amp;""</f>
        <v/>
      </c>
    </row>
    <row r="135" spans="1:4" ht="18" customHeight="1">
      <c r="A135" s="105" t="str">
        <f>IF(改良商品入力!E132="","",A134+1)</f>
        <v/>
      </c>
      <c r="B135" s="809" t="str">
        <f>IF(改良商品入力!E132="","",改良商品入力!E132)&amp;""</f>
        <v/>
      </c>
      <c r="C135" s="809"/>
      <c r="D135" s="255" t="str">
        <f>IF(改良商品入力!F132="","",改良商品入力!F132)&amp;""</f>
        <v/>
      </c>
    </row>
    <row r="136" spans="1:4" ht="18" customHeight="1">
      <c r="A136" s="105" t="str">
        <f>IF(改良商品入力!E133="","",A135+1)</f>
        <v/>
      </c>
      <c r="B136" s="809" t="str">
        <f>IF(改良商品入力!E133="","",改良商品入力!E133)&amp;""</f>
        <v/>
      </c>
      <c r="C136" s="809"/>
      <c r="D136" s="255" t="str">
        <f>IF(改良商品入力!F133="","",改良商品入力!F133)&amp;""</f>
        <v/>
      </c>
    </row>
    <row r="137" spans="1:4" ht="18" customHeight="1">
      <c r="A137" s="105" t="str">
        <f>IF(改良商品入力!E134="","",A136+1)</f>
        <v/>
      </c>
      <c r="B137" s="809" t="str">
        <f>IF(改良商品入力!E134="","",改良商品入力!E134)&amp;""</f>
        <v/>
      </c>
      <c r="C137" s="809"/>
      <c r="D137" s="255" t="str">
        <f>IF(改良商品入力!F134="","",改良商品入力!F134)&amp;""</f>
        <v/>
      </c>
    </row>
    <row r="138" spans="1:4" ht="18" customHeight="1">
      <c r="A138" s="105" t="str">
        <f>IF(改良商品入力!E135="","",A137+1)</f>
        <v/>
      </c>
      <c r="B138" s="809" t="str">
        <f>IF(改良商品入力!E135="","",改良商品入力!E135)&amp;""</f>
        <v/>
      </c>
      <c r="C138" s="809"/>
      <c r="D138" s="255" t="str">
        <f>IF(改良商品入力!F135="","",改良商品入力!F135)&amp;""</f>
        <v/>
      </c>
    </row>
    <row r="139" spans="1:4" ht="18" customHeight="1">
      <c r="A139" s="105" t="str">
        <f>IF(改良商品入力!E136="","",A138+1)</f>
        <v/>
      </c>
      <c r="B139" s="809" t="str">
        <f>IF(改良商品入力!E136="","",改良商品入力!E136)&amp;""</f>
        <v/>
      </c>
      <c r="C139" s="809"/>
      <c r="D139" s="255" t="str">
        <f>IF(改良商品入力!F136="","",改良商品入力!F136)&amp;""</f>
        <v/>
      </c>
    </row>
    <row r="140" spans="1:4" ht="18" customHeight="1">
      <c r="A140" s="105" t="str">
        <f>IF(改良商品入力!E137="","",A139+1)</f>
        <v/>
      </c>
      <c r="B140" s="809" t="str">
        <f>IF(改良商品入力!E137="","",改良商品入力!E137)&amp;""</f>
        <v/>
      </c>
      <c r="C140" s="809"/>
      <c r="D140" s="255" t="str">
        <f>IF(改良商品入力!F137="","",改良商品入力!F137)&amp;""</f>
        <v/>
      </c>
    </row>
    <row r="141" spans="1:4" ht="18" customHeight="1">
      <c r="A141" s="105" t="str">
        <f>IF(改良商品入力!E138="","",A140+1)</f>
        <v/>
      </c>
      <c r="B141" s="809" t="str">
        <f>IF(改良商品入力!E138="","",改良商品入力!E138)&amp;""</f>
        <v/>
      </c>
      <c r="C141" s="809"/>
      <c r="D141" s="255" t="str">
        <f>IF(改良商品入力!F138="","",改良商品入力!F138)&amp;""</f>
        <v/>
      </c>
    </row>
    <row r="142" spans="1:4" ht="18" customHeight="1">
      <c r="A142" s="105" t="str">
        <f>IF(改良商品入力!E139="","",A141+1)</f>
        <v/>
      </c>
      <c r="B142" s="809" t="str">
        <f>IF(改良商品入力!E139="","",改良商品入力!E139)&amp;""</f>
        <v/>
      </c>
      <c r="C142" s="809"/>
      <c r="D142" s="255" t="str">
        <f>IF(改良商品入力!F139="","",改良商品入力!F139)&amp;""</f>
        <v/>
      </c>
    </row>
    <row r="143" spans="1:4" ht="18" customHeight="1">
      <c r="A143" s="105" t="str">
        <f>IF(改良商品入力!E140="","",A142+1)</f>
        <v/>
      </c>
      <c r="B143" s="809" t="str">
        <f>IF(改良商品入力!E140="","",改良商品入力!E140)&amp;""</f>
        <v/>
      </c>
      <c r="C143" s="809"/>
      <c r="D143" s="255" t="str">
        <f>IF(改良商品入力!F140="","",改良商品入力!F140)&amp;""</f>
        <v/>
      </c>
    </row>
    <row r="144" spans="1:4" ht="18" customHeight="1">
      <c r="A144" s="105" t="str">
        <f>IF(改良商品入力!E141="","",A143+1)</f>
        <v/>
      </c>
      <c r="B144" s="809" t="str">
        <f>IF(改良商品入力!E141="","",改良商品入力!E141)&amp;""</f>
        <v/>
      </c>
      <c r="C144" s="809"/>
      <c r="D144" s="255" t="str">
        <f>IF(改良商品入力!F141="","",改良商品入力!F141)&amp;""</f>
        <v/>
      </c>
    </row>
    <row r="145" spans="1:4" ht="18" customHeight="1">
      <c r="A145" s="105" t="str">
        <f>IF(改良商品入力!E142="","",A144+1)</f>
        <v/>
      </c>
      <c r="B145" s="809" t="str">
        <f>IF(改良商品入力!E142="","",改良商品入力!E142)&amp;""</f>
        <v/>
      </c>
      <c r="C145" s="809"/>
      <c r="D145" s="255" t="str">
        <f>IF(改良商品入力!F142="","",改良商品入力!F142)&amp;""</f>
        <v/>
      </c>
    </row>
    <row r="146" spans="1:4" ht="18" customHeight="1">
      <c r="A146" s="105" t="str">
        <f>IF(改良商品入力!E143="","",A145+1)</f>
        <v/>
      </c>
      <c r="B146" s="809" t="str">
        <f>IF(改良商品入力!E143="","",改良商品入力!E143)&amp;""</f>
        <v/>
      </c>
      <c r="C146" s="809"/>
      <c r="D146" s="255" t="str">
        <f>IF(改良商品入力!F143="","",改良商品入力!F143)&amp;""</f>
        <v/>
      </c>
    </row>
    <row r="147" spans="1:4" ht="18" customHeight="1">
      <c r="A147" s="105" t="str">
        <f>IF(改良商品入力!E144="","",A146+1)</f>
        <v/>
      </c>
      <c r="B147" s="809" t="str">
        <f>IF(改良商品入力!E144="","",改良商品入力!E144)&amp;""</f>
        <v/>
      </c>
      <c r="C147" s="809"/>
      <c r="D147" s="255" t="str">
        <f>IF(改良商品入力!F144="","",改良商品入力!F144)&amp;""</f>
        <v/>
      </c>
    </row>
    <row r="148" spans="1:4" ht="18" customHeight="1">
      <c r="A148" s="105" t="str">
        <f>IF(改良商品入力!E145="","",A147+1)</f>
        <v/>
      </c>
      <c r="B148" s="809" t="str">
        <f>IF(改良商品入力!E145="","",改良商品入力!E145)&amp;""</f>
        <v/>
      </c>
      <c r="C148" s="809"/>
      <c r="D148" s="255" t="str">
        <f>IF(改良商品入力!F145="","",改良商品入力!F145)&amp;""</f>
        <v/>
      </c>
    </row>
    <row r="149" spans="1:4" ht="18" customHeight="1">
      <c r="A149" s="105" t="str">
        <f>IF(改良商品入力!E146="","",A148+1)</f>
        <v/>
      </c>
      <c r="B149" s="809" t="str">
        <f>IF(改良商品入力!E146="","",改良商品入力!E146)&amp;""</f>
        <v/>
      </c>
      <c r="C149" s="809"/>
      <c r="D149" s="255" t="str">
        <f>IF(改良商品入力!F146="","",改良商品入力!F146)&amp;""</f>
        <v/>
      </c>
    </row>
    <row r="150" spans="1:4" ht="18" customHeight="1">
      <c r="A150" s="105" t="str">
        <f>IF(改良商品入力!E147="","",A149+1)</f>
        <v/>
      </c>
      <c r="B150" s="809" t="str">
        <f>IF(改良商品入力!E147="","",改良商品入力!E147)&amp;""</f>
        <v/>
      </c>
      <c r="C150" s="809"/>
      <c r="D150" s="255" t="str">
        <f>IF(改良商品入力!F147="","",改良商品入力!F147)&amp;""</f>
        <v/>
      </c>
    </row>
    <row r="151" spans="1:4" ht="18" customHeight="1">
      <c r="A151" s="105" t="str">
        <f>IF(改良商品入力!E148="","",A150+1)</f>
        <v/>
      </c>
      <c r="B151" s="809" t="str">
        <f>IF(改良商品入力!E148="","",改良商品入力!E148)&amp;""</f>
        <v/>
      </c>
      <c r="C151" s="809"/>
      <c r="D151" s="255" t="str">
        <f>IF(改良商品入力!F148="","",改良商品入力!F148)&amp;""</f>
        <v/>
      </c>
    </row>
    <row r="152" spans="1:4" ht="18" customHeight="1">
      <c r="A152" s="105" t="str">
        <f>IF(改良商品入力!E149="","",A151+1)</f>
        <v/>
      </c>
      <c r="B152" s="809" t="str">
        <f>IF(改良商品入力!E149="","",改良商品入力!E149)&amp;""</f>
        <v/>
      </c>
      <c r="C152" s="809"/>
      <c r="D152" s="255" t="str">
        <f>IF(改良商品入力!F149="","",改良商品入力!F149)&amp;""</f>
        <v/>
      </c>
    </row>
    <row r="153" spans="1:4" ht="18" customHeight="1">
      <c r="A153" s="105" t="str">
        <f>IF(改良商品入力!E150="","",A152+1)</f>
        <v/>
      </c>
      <c r="B153" s="809" t="str">
        <f>IF(改良商品入力!E150="","",改良商品入力!E150)&amp;""</f>
        <v/>
      </c>
      <c r="C153" s="809"/>
      <c r="D153" s="255" t="str">
        <f>IF(改良商品入力!F150="","",改良商品入力!F150)&amp;""</f>
        <v/>
      </c>
    </row>
    <row r="154" spans="1:4" ht="18" customHeight="1">
      <c r="A154" s="105" t="str">
        <f>IF(改良商品入力!E151="","",A153+1)</f>
        <v/>
      </c>
      <c r="B154" s="809" t="str">
        <f>IF(改良商品入力!E151="","",改良商品入力!E151)&amp;""</f>
        <v/>
      </c>
      <c r="C154" s="809"/>
      <c r="D154" s="255" t="str">
        <f>IF(改良商品入力!F151="","",改良商品入力!F151)&amp;""</f>
        <v/>
      </c>
    </row>
    <row r="155" spans="1:4" ht="18" customHeight="1">
      <c r="A155" s="105" t="str">
        <f>IF(改良商品入力!E152="","",A154+1)</f>
        <v/>
      </c>
      <c r="B155" s="809" t="str">
        <f>IF(改良商品入力!E152="","",改良商品入力!E152)&amp;""</f>
        <v/>
      </c>
      <c r="C155" s="809"/>
      <c r="D155" s="255" t="str">
        <f>IF(改良商品入力!F152="","",改良商品入力!F152)&amp;""</f>
        <v/>
      </c>
    </row>
    <row r="156" spans="1:4" ht="18" customHeight="1">
      <c r="A156" s="105" t="str">
        <f>IF(改良商品入力!E153="","",A155+1)</f>
        <v/>
      </c>
      <c r="B156" s="809" t="str">
        <f>IF(改良商品入力!E153="","",改良商品入力!E153)&amp;""</f>
        <v/>
      </c>
      <c r="C156" s="809"/>
      <c r="D156" s="255" t="str">
        <f>IF(改良商品入力!F153="","",改良商品入力!F153)&amp;""</f>
        <v/>
      </c>
    </row>
    <row r="157" spans="1:4" ht="18" customHeight="1">
      <c r="A157" s="105" t="str">
        <f>IF(改良商品入力!E154="","",A156+1)</f>
        <v/>
      </c>
      <c r="B157" s="809" t="str">
        <f>IF(改良商品入力!E154="","",改良商品入力!E154)&amp;""</f>
        <v/>
      </c>
      <c r="C157" s="809"/>
      <c r="D157" s="255" t="str">
        <f>IF(改良商品入力!F154="","",改良商品入力!F154)&amp;""</f>
        <v/>
      </c>
    </row>
    <row r="158" spans="1:4" ht="18" customHeight="1">
      <c r="A158" s="105" t="str">
        <f>IF(改良商品入力!E155="","",A157+1)</f>
        <v/>
      </c>
      <c r="B158" s="809" t="str">
        <f>IF(改良商品入力!E155="","",改良商品入力!E155)&amp;""</f>
        <v/>
      </c>
      <c r="C158" s="809"/>
      <c r="D158" s="255" t="str">
        <f>IF(改良商品入力!F155="","",改良商品入力!F155)&amp;""</f>
        <v/>
      </c>
    </row>
    <row r="159" spans="1:4" ht="18" customHeight="1">
      <c r="A159" s="105" t="str">
        <f>IF(改良商品入力!E156="","",A158+1)</f>
        <v/>
      </c>
      <c r="B159" s="809" t="str">
        <f>IF(改良商品入力!E156="","",改良商品入力!E156)&amp;""</f>
        <v/>
      </c>
      <c r="C159" s="809"/>
      <c r="D159" s="255" t="str">
        <f>IF(改良商品入力!F156="","",改良商品入力!F156)&amp;""</f>
        <v/>
      </c>
    </row>
    <row r="160" spans="1:4" ht="18" customHeight="1">
      <c r="A160" s="105" t="str">
        <f>IF(改良商品入力!E157="","",A159+1)</f>
        <v/>
      </c>
      <c r="B160" s="809" t="str">
        <f>IF(改良商品入力!E157="","",改良商品入力!E157)&amp;""</f>
        <v/>
      </c>
      <c r="C160" s="809"/>
      <c r="D160" s="255" t="str">
        <f>IF(改良商品入力!F157="","",改良商品入力!F157)&amp;""</f>
        <v/>
      </c>
    </row>
    <row r="161" spans="1:4" ht="18" customHeight="1">
      <c r="A161" s="105" t="str">
        <f>IF(改良商品入力!E158="","",A160+1)</f>
        <v/>
      </c>
      <c r="B161" s="809" t="str">
        <f>IF(改良商品入力!E158="","",改良商品入力!E158)&amp;""</f>
        <v/>
      </c>
      <c r="C161" s="809"/>
      <c r="D161" s="255" t="str">
        <f>IF(改良商品入力!F158="","",改良商品入力!F158)&amp;""</f>
        <v/>
      </c>
    </row>
    <row r="162" spans="1:4" ht="18" customHeight="1">
      <c r="A162" s="105" t="str">
        <f>IF(改良商品入力!E159="","",A161+1)</f>
        <v/>
      </c>
      <c r="B162" s="809" t="str">
        <f>IF(改良商品入力!E159="","",改良商品入力!E159)&amp;""</f>
        <v/>
      </c>
      <c r="C162" s="809"/>
      <c r="D162" s="255" t="str">
        <f>IF(改良商品入力!F159="","",改良商品入力!F159)&amp;""</f>
        <v/>
      </c>
    </row>
    <row r="163" spans="1:4" ht="18" customHeight="1">
      <c r="A163" s="105" t="str">
        <f>IF(改良商品入力!E160="","",A162+1)</f>
        <v/>
      </c>
      <c r="B163" s="809" t="str">
        <f>IF(改良商品入力!E160="","",改良商品入力!E160)&amp;""</f>
        <v/>
      </c>
      <c r="C163" s="809"/>
      <c r="D163" s="255" t="str">
        <f>IF(改良商品入力!F160="","",改良商品入力!F160)&amp;""</f>
        <v/>
      </c>
    </row>
    <row r="164" spans="1:4" ht="18" customHeight="1">
      <c r="A164" s="105" t="str">
        <f>IF(改良商品入力!E161="","",A163+1)</f>
        <v/>
      </c>
      <c r="B164" s="809" t="str">
        <f>IF(改良商品入力!E161="","",改良商品入力!E161)&amp;""</f>
        <v/>
      </c>
      <c r="C164" s="809"/>
      <c r="D164" s="255" t="str">
        <f>IF(改良商品入力!F161="","",改良商品入力!F161)&amp;""</f>
        <v/>
      </c>
    </row>
    <row r="165" spans="1:4" ht="18" customHeight="1">
      <c r="A165" s="105" t="str">
        <f>IF(改良商品入力!E162="","",A164+1)</f>
        <v/>
      </c>
      <c r="B165" s="809" t="str">
        <f>IF(改良商品入力!E162="","",改良商品入力!E162)&amp;""</f>
        <v/>
      </c>
      <c r="C165" s="809"/>
      <c r="D165" s="255" t="str">
        <f>IF(改良商品入力!F162="","",改良商品入力!F162)&amp;""</f>
        <v/>
      </c>
    </row>
    <row r="166" spans="1:4" ht="18" customHeight="1">
      <c r="A166" s="105" t="str">
        <f>IF(改良商品入力!E163="","",A165+1)</f>
        <v/>
      </c>
      <c r="B166" s="809" t="str">
        <f>IF(改良商品入力!E163="","",改良商品入力!E163)&amp;""</f>
        <v/>
      </c>
      <c r="C166" s="809"/>
      <c r="D166" s="255" t="str">
        <f>IF(改良商品入力!F163="","",改良商品入力!F163)&amp;""</f>
        <v/>
      </c>
    </row>
    <row r="167" spans="1:4" ht="18" customHeight="1">
      <c r="A167" s="105" t="str">
        <f>IF(改良商品入力!E164="","",A166+1)</f>
        <v/>
      </c>
      <c r="B167" s="809" t="str">
        <f>IF(改良商品入力!E164="","",改良商品入力!E164)&amp;""</f>
        <v/>
      </c>
      <c r="C167" s="809"/>
      <c r="D167" s="255" t="str">
        <f>IF(改良商品入力!F164="","",改良商品入力!F164)&amp;""</f>
        <v/>
      </c>
    </row>
    <row r="168" spans="1:4" ht="18" customHeight="1">
      <c r="A168" s="105" t="str">
        <f>IF(改良商品入力!E165="","",A167+1)</f>
        <v/>
      </c>
      <c r="B168" s="809" t="str">
        <f>IF(改良商品入力!E165="","",改良商品入力!E165)&amp;""</f>
        <v/>
      </c>
      <c r="C168" s="809"/>
      <c r="D168" s="255" t="str">
        <f>IF(改良商品入力!F165="","",改良商品入力!F165)&amp;""</f>
        <v/>
      </c>
    </row>
    <row r="169" spans="1:4" ht="18" customHeight="1">
      <c r="A169" s="105" t="str">
        <f>IF(改良商品入力!E166="","",A168+1)</f>
        <v/>
      </c>
      <c r="B169" s="809" t="str">
        <f>IF(改良商品入力!E166="","",改良商品入力!E166)&amp;""</f>
        <v/>
      </c>
      <c r="C169" s="809"/>
      <c r="D169" s="255" t="str">
        <f>IF(改良商品入力!F166="","",改良商品入力!F166)&amp;""</f>
        <v/>
      </c>
    </row>
    <row r="170" spans="1:4" ht="18" customHeight="1">
      <c r="A170" s="105" t="str">
        <f>IF(改良商品入力!E167="","",A169+1)</f>
        <v/>
      </c>
      <c r="B170" s="809" t="str">
        <f>IF(改良商品入力!E167="","",改良商品入力!E167)&amp;""</f>
        <v/>
      </c>
      <c r="C170" s="809"/>
      <c r="D170" s="255" t="str">
        <f>IF(改良商品入力!F167="","",改良商品入力!F167)&amp;""</f>
        <v/>
      </c>
    </row>
    <row r="171" spans="1:4" ht="18" customHeight="1">
      <c r="A171" s="105" t="str">
        <f>IF(改良商品入力!E168="","",A170+1)</f>
        <v/>
      </c>
      <c r="B171" s="809" t="str">
        <f>IF(改良商品入力!E168="","",改良商品入力!E168)&amp;""</f>
        <v/>
      </c>
      <c r="C171" s="809"/>
      <c r="D171" s="255" t="str">
        <f>IF(改良商品入力!F168="","",改良商品入力!F168)&amp;""</f>
        <v/>
      </c>
    </row>
    <row r="172" spans="1:4" ht="18" customHeight="1">
      <c r="A172" s="105" t="str">
        <f>IF(改良商品入力!E169="","",A171+1)</f>
        <v/>
      </c>
      <c r="B172" s="809" t="str">
        <f>IF(改良商品入力!E169="","",改良商品入力!E169)&amp;""</f>
        <v/>
      </c>
      <c r="C172" s="809"/>
      <c r="D172" s="255" t="str">
        <f>IF(改良商品入力!F169="","",改良商品入力!F169)&amp;""</f>
        <v/>
      </c>
    </row>
    <row r="173" spans="1:4" ht="18" customHeight="1">
      <c r="A173" s="105" t="str">
        <f>IF(改良商品入力!E170="","",A172+1)</f>
        <v/>
      </c>
      <c r="B173" s="809" t="str">
        <f>IF(改良商品入力!E170="","",改良商品入力!E170)&amp;""</f>
        <v/>
      </c>
      <c r="C173" s="809"/>
      <c r="D173" s="255" t="str">
        <f>IF(改良商品入力!F170="","",改良商品入力!F170)&amp;""</f>
        <v/>
      </c>
    </row>
    <row r="174" spans="1:4" ht="18" customHeight="1">
      <c r="A174" s="105" t="str">
        <f>IF(改良商品入力!E171="","",A173+1)</f>
        <v/>
      </c>
      <c r="B174" s="809" t="str">
        <f>IF(改良商品入力!E171="","",改良商品入力!E171)&amp;""</f>
        <v/>
      </c>
      <c r="C174" s="809"/>
      <c r="D174" s="255" t="str">
        <f>IF(改良商品入力!F171="","",改良商品入力!F171)&amp;""</f>
        <v/>
      </c>
    </row>
    <row r="175" spans="1:4" ht="18" customHeight="1">
      <c r="A175" s="105" t="str">
        <f>IF(改良商品入力!E172="","",A174+1)</f>
        <v/>
      </c>
      <c r="B175" s="809" t="str">
        <f>IF(改良商品入力!E172="","",改良商品入力!E172)&amp;""</f>
        <v/>
      </c>
      <c r="C175" s="809"/>
      <c r="D175" s="255" t="str">
        <f>IF(改良商品入力!F172="","",改良商品入力!F172)&amp;""</f>
        <v/>
      </c>
    </row>
    <row r="176" spans="1:4" ht="18" customHeight="1">
      <c r="A176" s="105" t="str">
        <f>IF(改良商品入力!E173="","",A175+1)</f>
        <v/>
      </c>
      <c r="B176" s="809" t="str">
        <f>IF(改良商品入力!E173="","",改良商品入力!E173)&amp;""</f>
        <v/>
      </c>
      <c r="C176" s="809"/>
      <c r="D176" s="255" t="str">
        <f>IF(改良商品入力!F173="","",改良商品入力!F173)&amp;""</f>
        <v/>
      </c>
    </row>
    <row r="177" spans="1:4" ht="18" customHeight="1">
      <c r="A177" s="105" t="str">
        <f>IF(改良商品入力!E174="","",A176+1)</f>
        <v/>
      </c>
      <c r="B177" s="809" t="str">
        <f>IF(改良商品入力!E174="","",改良商品入力!E174)&amp;""</f>
        <v/>
      </c>
      <c r="C177" s="809"/>
      <c r="D177" s="255" t="str">
        <f>IF(改良商品入力!F174="","",改良商品入力!F174)&amp;""</f>
        <v/>
      </c>
    </row>
    <row r="178" spans="1:4" ht="18" customHeight="1">
      <c r="A178" s="105" t="str">
        <f>IF(改良商品入力!E175="","",A177+1)</f>
        <v/>
      </c>
      <c r="B178" s="809" t="str">
        <f>IF(改良商品入力!E175="","",改良商品入力!E175)&amp;""</f>
        <v/>
      </c>
      <c r="C178" s="809"/>
      <c r="D178" s="255" t="str">
        <f>IF(改良商品入力!F175="","",改良商品入力!F175)&amp;""</f>
        <v/>
      </c>
    </row>
    <row r="179" spans="1:4" ht="18" customHeight="1">
      <c r="A179" s="105" t="str">
        <f>IF(改良商品入力!E176="","",A178+1)</f>
        <v/>
      </c>
      <c r="B179" s="809" t="str">
        <f>IF(改良商品入力!E176="","",改良商品入力!E176)&amp;""</f>
        <v/>
      </c>
      <c r="C179" s="809"/>
      <c r="D179" s="255" t="str">
        <f>IF(改良商品入力!F176="","",改良商品入力!F176)&amp;""</f>
        <v/>
      </c>
    </row>
    <row r="180" spans="1:4" ht="18" customHeight="1">
      <c r="A180" s="105" t="str">
        <f>IF(改良商品入力!E177="","",A179+1)</f>
        <v/>
      </c>
      <c r="B180" s="809" t="str">
        <f>IF(改良商品入力!E177="","",改良商品入力!E177)&amp;""</f>
        <v/>
      </c>
      <c r="C180" s="809"/>
      <c r="D180" s="255" t="str">
        <f>IF(改良商品入力!F177="","",改良商品入力!F177)&amp;""</f>
        <v/>
      </c>
    </row>
    <row r="181" spans="1:4" ht="18" customHeight="1">
      <c r="A181" s="105" t="str">
        <f>IF(改良商品入力!E178="","",A180+1)</f>
        <v/>
      </c>
      <c r="B181" s="809" t="str">
        <f>IF(改良商品入力!E178="","",改良商品入力!E178)&amp;""</f>
        <v/>
      </c>
      <c r="C181" s="809"/>
      <c r="D181" s="255" t="str">
        <f>IF(改良商品入力!F178="","",改良商品入力!F178)&amp;""</f>
        <v/>
      </c>
    </row>
    <row r="182" spans="1:4" ht="18" customHeight="1">
      <c r="A182" s="105" t="str">
        <f>IF(改良商品入力!E179="","",A181+1)</f>
        <v/>
      </c>
      <c r="B182" s="809" t="str">
        <f>IF(改良商品入力!E179="","",改良商品入力!E179)&amp;""</f>
        <v/>
      </c>
      <c r="C182" s="809"/>
      <c r="D182" s="255" t="str">
        <f>IF(改良商品入力!F179="","",改良商品入力!F179)&amp;""</f>
        <v/>
      </c>
    </row>
    <row r="183" spans="1:4" ht="18" customHeight="1">
      <c r="A183" s="105" t="str">
        <f>IF(改良商品入力!E180="","",A182+1)</f>
        <v/>
      </c>
      <c r="B183" s="809" t="str">
        <f>IF(改良商品入力!E180="","",改良商品入力!E180)&amp;""</f>
        <v/>
      </c>
      <c r="C183" s="809"/>
      <c r="D183" s="255" t="str">
        <f>IF(改良商品入力!F180="","",改良商品入力!F180)&amp;""</f>
        <v/>
      </c>
    </row>
    <row r="184" spans="1:4" ht="18" customHeight="1">
      <c r="A184" s="105" t="str">
        <f>IF(改良商品入力!E181="","",A183+1)</f>
        <v/>
      </c>
      <c r="B184" s="809" t="str">
        <f>IF(改良商品入力!E181="","",改良商品入力!E181)&amp;""</f>
        <v/>
      </c>
      <c r="C184" s="809"/>
      <c r="D184" s="255" t="str">
        <f>IF(改良商品入力!F181="","",改良商品入力!F181)&amp;""</f>
        <v/>
      </c>
    </row>
    <row r="185" spans="1:4" ht="18" customHeight="1">
      <c r="A185" s="105" t="str">
        <f>IF(改良商品入力!E182="","",A184+1)</f>
        <v/>
      </c>
      <c r="B185" s="809" t="str">
        <f>IF(改良商品入力!E182="","",改良商品入力!E182)&amp;""</f>
        <v/>
      </c>
      <c r="C185" s="809"/>
      <c r="D185" s="255" t="str">
        <f>IF(改良商品入力!F182="","",改良商品入力!F182)&amp;""</f>
        <v/>
      </c>
    </row>
    <row r="186" spans="1:4" ht="18" customHeight="1">
      <c r="A186" s="105" t="str">
        <f>IF(改良商品入力!E183="","",A185+1)</f>
        <v/>
      </c>
      <c r="B186" s="809" t="str">
        <f>IF(改良商品入力!E183="","",改良商品入力!E183)&amp;""</f>
        <v/>
      </c>
      <c r="C186" s="809"/>
      <c r="D186" s="255" t="str">
        <f>IF(改良商品入力!F183="","",改良商品入力!F183)&amp;""</f>
        <v/>
      </c>
    </row>
    <row r="187" spans="1:4" ht="18" customHeight="1">
      <c r="A187" s="105" t="str">
        <f>IF(改良商品入力!E184="","",A186+1)</f>
        <v/>
      </c>
      <c r="B187" s="809" t="str">
        <f>IF(改良商品入力!E184="","",改良商品入力!E184)&amp;""</f>
        <v/>
      </c>
      <c r="C187" s="809"/>
      <c r="D187" s="255" t="str">
        <f>IF(改良商品入力!F184="","",改良商品入力!F184)&amp;""</f>
        <v/>
      </c>
    </row>
    <row r="188" spans="1:4" ht="18" customHeight="1">
      <c r="A188" s="105" t="str">
        <f>IF(改良商品入力!E185="","",A187+1)</f>
        <v/>
      </c>
      <c r="B188" s="809" t="str">
        <f>IF(改良商品入力!E185="","",改良商品入力!E185)&amp;""</f>
        <v/>
      </c>
      <c r="C188" s="809"/>
      <c r="D188" s="255" t="str">
        <f>IF(改良商品入力!F185="","",改良商品入力!F185)&amp;""</f>
        <v/>
      </c>
    </row>
    <row r="189" spans="1:4" ht="18" customHeight="1">
      <c r="A189" s="105" t="str">
        <f>IF(改良商品入力!E186="","",A188+1)</f>
        <v/>
      </c>
      <c r="B189" s="809" t="str">
        <f>IF(改良商品入力!E186="","",改良商品入力!E186)&amp;""</f>
        <v/>
      </c>
      <c r="C189" s="809"/>
      <c r="D189" s="255" t="str">
        <f>IF(改良商品入力!F186="","",改良商品入力!F186)&amp;""</f>
        <v/>
      </c>
    </row>
    <row r="190" spans="1:4" ht="18" customHeight="1">
      <c r="A190" s="105" t="str">
        <f>IF(改良商品入力!E187="","",A189+1)</f>
        <v/>
      </c>
      <c r="B190" s="809" t="str">
        <f>IF(改良商品入力!E187="","",改良商品入力!E187)&amp;""</f>
        <v/>
      </c>
      <c r="C190" s="809"/>
      <c r="D190" s="255" t="str">
        <f>IF(改良商品入力!F187="","",改良商品入力!F187)&amp;""</f>
        <v/>
      </c>
    </row>
    <row r="191" spans="1:4" ht="18" customHeight="1">
      <c r="A191" s="105" t="str">
        <f>IF(改良商品入力!E188="","",A190+1)</f>
        <v/>
      </c>
      <c r="B191" s="809" t="str">
        <f>IF(改良商品入力!E188="","",改良商品入力!E188)&amp;""</f>
        <v/>
      </c>
      <c r="C191" s="809"/>
      <c r="D191" s="255" t="str">
        <f>IF(改良商品入力!F188="","",改良商品入力!F188)&amp;""</f>
        <v/>
      </c>
    </row>
    <row r="192" spans="1:4" ht="18" customHeight="1">
      <c r="A192" s="105" t="str">
        <f>IF(改良商品入力!E189="","",A191+1)</f>
        <v/>
      </c>
      <c r="B192" s="809" t="str">
        <f>IF(改良商品入力!E189="","",改良商品入力!E189)&amp;""</f>
        <v/>
      </c>
      <c r="C192" s="809"/>
      <c r="D192" s="255" t="str">
        <f>IF(改良商品入力!F189="","",改良商品入力!F189)&amp;""</f>
        <v/>
      </c>
    </row>
    <row r="193" spans="1:4" ht="18" customHeight="1">
      <c r="A193" s="105" t="str">
        <f>IF(改良商品入力!E190="","",A192+1)</f>
        <v/>
      </c>
      <c r="B193" s="809" t="str">
        <f>IF(改良商品入力!E190="","",改良商品入力!E190)&amp;""</f>
        <v/>
      </c>
      <c r="C193" s="809"/>
      <c r="D193" s="255" t="str">
        <f>IF(改良商品入力!F190="","",改良商品入力!F190)&amp;""</f>
        <v/>
      </c>
    </row>
    <row r="194" spans="1:4" ht="18" customHeight="1">
      <c r="A194" s="105" t="str">
        <f>IF(改良商品入力!E191="","",A193+1)</f>
        <v/>
      </c>
      <c r="B194" s="809" t="str">
        <f>IF(改良商品入力!E191="","",改良商品入力!E191)&amp;""</f>
        <v/>
      </c>
      <c r="C194" s="809"/>
      <c r="D194" s="255" t="str">
        <f>IF(改良商品入力!F191="","",改良商品入力!F191)&amp;""</f>
        <v/>
      </c>
    </row>
    <row r="195" spans="1:4" ht="18" customHeight="1">
      <c r="A195" s="105" t="str">
        <f>IF(改良商品入力!E192="","",A194+1)</f>
        <v/>
      </c>
      <c r="B195" s="809" t="str">
        <f>IF(改良商品入力!E192="","",改良商品入力!E192)&amp;""</f>
        <v/>
      </c>
      <c r="C195" s="809"/>
      <c r="D195" s="255" t="str">
        <f>IF(改良商品入力!F192="","",改良商品入力!F192)&amp;""</f>
        <v/>
      </c>
    </row>
    <row r="196" spans="1:4" ht="18" customHeight="1">
      <c r="A196" s="105" t="str">
        <f>IF(改良商品入力!E193="","",A195+1)</f>
        <v/>
      </c>
      <c r="B196" s="809" t="str">
        <f>IF(改良商品入力!E193="","",改良商品入力!E193)&amp;""</f>
        <v/>
      </c>
      <c r="C196" s="809"/>
      <c r="D196" s="255" t="str">
        <f>IF(改良商品入力!F193="","",改良商品入力!F193)&amp;""</f>
        <v/>
      </c>
    </row>
    <row r="197" spans="1:4" ht="18" customHeight="1">
      <c r="A197" s="105" t="str">
        <f>IF(改良商品入力!E194="","",A196+1)</f>
        <v/>
      </c>
      <c r="B197" s="809" t="str">
        <f>IF(改良商品入力!E194="","",改良商品入力!E194)&amp;""</f>
        <v/>
      </c>
      <c r="C197" s="809"/>
      <c r="D197" s="255" t="str">
        <f>IF(改良商品入力!F194="","",改良商品入力!F194)&amp;""</f>
        <v/>
      </c>
    </row>
    <row r="198" spans="1:4" ht="18" customHeight="1">
      <c r="A198" s="105" t="str">
        <f>IF(改良商品入力!E195="","",A197+1)</f>
        <v/>
      </c>
      <c r="B198" s="809" t="str">
        <f>IF(改良商品入力!E195="","",改良商品入力!E195)&amp;""</f>
        <v/>
      </c>
      <c r="C198" s="809"/>
      <c r="D198" s="255" t="str">
        <f>IF(改良商品入力!F195="","",改良商品入力!F195)&amp;""</f>
        <v/>
      </c>
    </row>
    <row r="199" spans="1:4" ht="18" customHeight="1">
      <c r="A199" s="105" t="str">
        <f>IF(改良商品入力!E196="","",A198+1)</f>
        <v/>
      </c>
      <c r="B199" s="809" t="str">
        <f>IF(改良商品入力!E196="","",改良商品入力!E196)&amp;""</f>
        <v/>
      </c>
      <c r="C199" s="809"/>
      <c r="D199" s="255" t="str">
        <f>IF(改良商品入力!F196="","",改良商品入力!F196)&amp;""</f>
        <v/>
      </c>
    </row>
    <row r="200" spans="1:4" ht="18" customHeight="1">
      <c r="A200" s="105" t="str">
        <f>IF(改良商品入力!E197="","",A199+1)</f>
        <v/>
      </c>
      <c r="B200" s="809" t="str">
        <f>IF(改良商品入力!E197="","",改良商品入力!E197)&amp;""</f>
        <v/>
      </c>
      <c r="C200" s="809"/>
      <c r="D200" s="255" t="str">
        <f>IF(改良商品入力!F197="","",改良商品入力!F197)&amp;""</f>
        <v/>
      </c>
    </row>
    <row r="201" spans="1:4" ht="18" customHeight="1">
      <c r="A201" s="105" t="str">
        <f>IF(改良商品入力!E198="","",A200+1)</f>
        <v/>
      </c>
      <c r="B201" s="809" t="str">
        <f>IF(改良商品入力!E198="","",改良商品入力!E198)&amp;""</f>
        <v/>
      </c>
      <c r="C201" s="809"/>
      <c r="D201" s="255" t="str">
        <f>IF(改良商品入力!F198="","",改良商品入力!F198)&amp;""</f>
        <v/>
      </c>
    </row>
    <row r="202" spans="1:4" ht="18" customHeight="1">
      <c r="A202" s="105" t="str">
        <f>IF(改良商品入力!E199="","",A201+1)</f>
        <v/>
      </c>
      <c r="B202" s="809" t="str">
        <f>IF(改良商品入力!E199="","",改良商品入力!E199)&amp;""</f>
        <v/>
      </c>
      <c r="C202" s="809"/>
      <c r="D202" s="255" t="str">
        <f>IF(改良商品入力!F199="","",改良商品入力!F199)&amp;""</f>
        <v/>
      </c>
    </row>
    <row r="203" spans="1:4" ht="18" customHeight="1">
      <c r="A203" s="105" t="str">
        <f>IF(改良商品入力!E200="","",A202+1)</f>
        <v/>
      </c>
      <c r="B203" s="809" t="str">
        <f>IF(改良商品入力!E200="","",改良商品入力!E200)&amp;""</f>
        <v/>
      </c>
      <c r="C203" s="809"/>
      <c r="D203" s="255" t="str">
        <f>IF(改良商品入力!F200="","",改良商品入力!F200)&amp;""</f>
        <v/>
      </c>
    </row>
    <row r="204" spans="1:4" ht="18" customHeight="1">
      <c r="A204" s="105" t="str">
        <f>IF(改良商品入力!E201="","",A203+1)</f>
        <v/>
      </c>
      <c r="B204" s="809" t="str">
        <f>IF(改良商品入力!E201="","",改良商品入力!E201)&amp;""</f>
        <v/>
      </c>
      <c r="C204" s="809"/>
      <c r="D204" s="255" t="str">
        <f>IF(改良商品入力!F201="","",改良商品入力!F201)&amp;""</f>
        <v/>
      </c>
    </row>
    <row r="205" spans="1:4" ht="18" customHeight="1">
      <c r="A205" s="105" t="str">
        <f>IF(改良商品入力!E202="","",A204+1)</f>
        <v/>
      </c>
      <c r="B205" s="809" t="str">
        <f>IF(改良商品入力!E202="","",改良商品入力!E202)&amp;""</f>
        <v/>
      </c>
      <c r="C205" s="809"/>
      <c r="D205" s="255" t="str">
        <f>IF(改良商品入力!F202="","",改良商品入力!F202)&amp;""</f>
        <v/>
      </c>
    </row>
    <row r="206" spans="1:4" ht="18" customHeight="1">
      <c r="A206" s="105" t="str">
        <f>IF(改良商品入力!E203="","",A205+1)</f>
        <v/>
      </c>
      <c r="B206" s="809" t="str">
        <f>IF(改良商品入力!E203="","",改良商品入力!E203)&amp;""</f>
        <v/>
      </c>
      <c r="C206" s="809"/>
      <c r="D206" s="255" t="str">
        <f>IF(改良商品入力!F203="","",改良商品入力!F203)&amp;""</f>
        <v/>
      </c>
    </row>
    <row r="207" spans="1:4">
      <c r="A207" s="7" t="s">
        <v>916</v>
      </c>
      <c r="B207" s="7" t="s">
        <v>916</v>
      </c>
      <c r="C207" s="7" t="s">
        <v>916</v>
      </c>
      <c r="D207" s="7" t="s">
        <v>916</v>
      </c>
    </row>
  </sheetData>
  <sheetProtection sheet="1" formatColumns="0" formatRows="0"/>
  <mergeCells count="203">
    <mergeCell ref="B10:C10"/>
    <mergeCell ref="B11:C11"/>
    <mergeCell ref="B12:C12"/>
    <mergeCell ref="B13:C13"/>
    <mergeCell ref="B14:C14"/>
    <mergeCell ref="B15:C15"/>
    <mergeCell ref="A2:D2"/>
    <mergeCell ref="B5:C5"/>
    <mergeCell ref="B6:C6"/>
    <mergeCell ref="B7:C7"/>
    <mergeCell ref="B8:C8"/>
    <mergeCell ref="B9:C9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B43:C43"/>
    <mergeCell ref="B44:C44"/>
    <mergeCell ref="B45:C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74:C74"/>
    <mergeCell ref="B75:C75"/>
    <mergeCell ref="B64:C64"/>
    <mergeCell ref="B65:C65"/>
    <mergeCell ref="B66:C66"/>
    <mergeCell ref="B67:C67"/>
    <mergeCell ref="B68:C68"/>
    <mergeCell ref="B69:C69"/>
    <mergeCell ref="B82:C82"/>
    <mergeCell ref="B83:C83"/>
    <mergeCell ref="B84:C84"/>
    <mergeCell ref="B85:C85"/>
    <mergeCell ref="B86:C86"/>
    <mergeCell ref="B87:C87"/>
    <mergeCell ref="B76:C76"/>
    <mergeCell ref="B77:C77"/>
    <mergeCell ref="B78:C78"/>
    <mergeCell ref="B79:C79"/>
    <mergeCell ref="B80:C80"/>
    <mergeCell ref="B81:C81"/>
    <mergeCell ref="B94:C94"/>
    <mergeCell ref="B95:C95"/>
    <mergeCell ref="B96:C96"/>
    <mergeCell ref="B97:C97"/>
    <mergeCell ref="B98:C98"/>
    <mergeCell ref="B99:C99"/>
    <mergeCell ref="B88:C88"/>
    <mergeCell ref="B89:C89"/>
    <mergeCell ref="B90:C90"/>
    <mergeCell ref="B91:C91"/>
    <mergeCell ref="B92:C92"/>
    <mergeCell ref="B93:C93"/>
    <mergeCell ref="B106:C106"/>
    <mergeCell ref="B107:C107"/>
    <mergeCell ref="B108:C108"/>
    <mergeCell ref="B109:C109"/>
    <mergeCell ref="B110:C110"/>
    <mergeCell ref="B111:C111"/>
    <mergeCell ref="B100:C100"/>
    <mergeCell ref="B101:C101"/>
    <mergeCell ref="B102:C102"/>
    <mergeCell ref="B103:C103"/>
    <mergeCell ref="B104:C104"/>
    <mergeCell ref="B105:C105"/>
    <mergeCell ref="B118:C118"/>
    <mergeCell ref="B119:C119"/>
    <mergeCell ref="B120:C120"/>
    <mergeCell ref="B121:C121"/>
    <mergeCell ref="B122:C122"/>
    <mergeCell ref="B123:C123"/>
    <mergeCell ref="B112:C112"/>
    <mergeCell ref="B113:C113"/>
    <mergeCell ref="B114:C114"/>
    <mergeCell ref="B115:C115"/>
    <mergeCell ref="B116:C116"/>
    <mergeCell ref="B117:C117"/>
    <mergeCell ref="B130:C130"/>
    <mergeCell ref="B131:C131"/>
    <mergeCell ref="B132:C132"/>
    <mergeCell ref="B133:C133"/>
    <mergeCell ref="B134:C134"/>
    <mergeCell ref="B135:C135"/>
    <mergeCell ref="B124:C124"/>
    <mergeCell ref="B125:C125"/>
    <mergeCell ref="B126:C126"/>
    <mergeCell ref="B127:C127"/>
    <mergeCell ref="B128:C128"/>
    <mergeCell ref="B129:C129"/>
    <mergeCell ref="B142:C142"/>
    <mergeCell ref="B143:C143"/>
    <mergeCell ref="B144:C144"/>
    <mergeCell ref="B145:C145"/>
    <mergeCell ref="B146:C146"/>
    <mergeCell ref="B147:C147"/>
    <mergeCell ref="B136:C136"/>
    <mergeCell ref="B137:C137"/>
    <mergeCell ref="B138:C138"/>
    <mergeCell ref="B139:C139"/>
    <mergeCell ref="B140:C140"/>
    <mergeCell ref="B141:C141"/>
    <mergeCell ref="B154:C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66:C166"/>
    <mergeCell ref="B167:C167"/>
    <mergeCell ref="B168:C168"/>
    <mergeCell ref="B169:C169"/>
    <mergeCell ref="B170:C170"/>
    <mergeCell ref="B171:C171"/>
    <mergeCell ref="B160:C160"/>
    <mergeCell ref="B161:C161"/>
    <mergeCell ref="B162:C162"/>
    <mergeCell ref="B163:C163"/>
    <mergeCell ref="B164:C164"/>
    <mergeCell ref="B165:C165"/>
    <mergeCell ref="B178:C178"/>
    <mergeCell ref="B179:C179"/>
    <mergeCell ref="B180:C180"/>
    <mergeCell ref="B181:C181"/>
    <mergeCell ref="B182:C182"/>
    <mergeCell ref="B183:C183"/>
    <mergeCell ref="B172:C172"/>
    <mergeCell ref="B173:C173"/>
    <mergeCell ref="B174:C174"/>
    <mergeCell ref="B175:C175"/>
    <mergeCell ref="B176:C176"/>
    <mergeCell ref="B177:C177"/>
    <mergeCell ref="B190:C190"/>
    <mergeCell ref="B191:C191"/>
    <mergeCell ref="B192:C192"/>
    <mergeCell ref="B193:C193"/>
    <mergeCell ref="B194:C194"/>
    <mergeCell ref="B195:C195"/>
    <mergeCell ref="B184:C184"/>
    <mergeCell ref="B185:C185"/>
    <mergeCell ref="B186:C186"/>
    <mergeCell ref="B187:C187"/>
    <mergeCell ref="B188:C188"/>
    <mergeCell ref="B189:C189"/>
    <mergeCell ref="B202:C202"/>
    <mergeCell ref="B203:C203"/>
    <mergeCell ref="B204:C204"/>
    <mergeCell ref="B205:C205"/>
    <mergeCell ref="B206:C206"/>
    <mergeCell ref="B196:C196"/>
    <mergeCell ref="B197:C197"/>
    <mergeCell ref="B198:C198"/>
    <mergeCell ref="B199:C199"/>
    <mergeCell ref="B200:C200"/>
    <mergeCell ref="B201:C20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3657E33-3B20-4556-BD36-B20E843A2591}">
            <xm:f>改良商品入力!$E4=""</xm:f>
            <x14:dxf>
              <fill>
                <patternFill>
                  <bgColor theme="0" tint="-0.14996795556505021"/>
                </patternFill>
              </fill>
              <border>
                <left/>
                <right/>
                <bottom/>
                <vertical/>
                <horizontal/>
              </border>
            </x14:dxf>
          </x14:cfRule>
          <xm:sqref>A7:D206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014AB-326C-44BC-AEF2-02FF70D24F41}">
  <sheetPr>
    <tabColor theme="1"/>
  </sheetPr>
  <dimension ref="A1:AZ68"/>
  <sheetViews>
    <sheetView zoomScale="80" zoomScaleNormal="80" workbookViewId="0">
      <selection activeCell="A11" sqref="A11"/>
    </sheetView>
  </sheetViews>
  <sheetFormatPr defaultColWidth="8.77734375" defaultRowHeight="18" customHeight="1"/>
  <cols>
    <col min="1" max="1" width="11.33203125" style="39" customWidth="1"/>
    <col min="2" max="3" width="8.77734375" style="39"/>
    <col min="4" max="4" width="16.77734375" style="250" customWidth="1"/>
    <col min="5" max="5" width="4.6640625" style="250" customWidth="1"/>
    <col min="6" max="6" width="27.77734375" style="250" customWidth="1"/>
    <col min="7" max="7" width="4.6640625" style="250" customWidth="1"/>
    <col min="8" max="8" width="15.6640625" style="250" customWidth="1"/>
    <col min="9" max="9" width="4.6640625" style="250" customWidth="1"/>
    <col min="10" max="10" width="16.77734375" style="250" customWidth="1"/>
    <col min="11" max="11" width="4.6640625" style="250" customWidth="1"/>
    <col min="12" max="12" width="16.6640625" style="250" customWidth="1"/>
    <col min="13" max="13" width="4.6640625" style="39" customWidth="1"/>
    <col min="14" max="19" width="10.6640625" style="39" customWidth="1"/>
    <col min="20" max="45" width="9.44140625" style="39" customWidth="1"/>
    <col min="46" max="47" width="8.77734375" style="39"/>
    <col min="48" max="48" width="3.44140625" style="39" customWidth="1"/>
    <col min="49" max="49" width="18.44140625" style="39" customWidth="1"/>
    <col min="50" max="50" width="19.44140625" style="39" customWidth="1"/>
    <col min="51" max="51" width="68.109375" style="39" customWidth="1"/>
    <col min="52" max="52" width="3" style="39" customWidth="1"/>
    <col min="53" max="16384" width="8.77734375" style="39"/>
  </cols>
  <sheetData>
    <row r="1" spans="1:52" ht="18" customHeight="1" thickBot="1">
      <c r="A1" s="250" t="s">
        <v>1072</v>
      </c>
      <c r="AF1" s="104"/>
      <c r="AG1" s="104"/>
      <c r="AH1" s="104"/>
    </row>
    <row r="2" spans="1:52" ht="18" customHeight="1" thickBot="1">
      <c r="A2" s="380">
        <v>2025</v>
      </c>
      <c r="B2" s="250" t="s">
        <v>1183</v>
      </c>
      <c r="D2" s="251" t="s">
        <v>1047</v>
      </c>
      <c r="F2" s="251" t="s">
        <v>328</v>
      </c>
      <c r="H2" s="251" t="s">
        <v>329</v>
      </c>
      <c r="J2" s="251" t="s">
        <v>109</v>
      </c>
      <c r="L2" s="251" t="s">
        <v>112</v>
      </c>
      <c r="AF2" s="104"/>
      <c r="AG2" s="104"/>
      <c r="AH2" s="104"/>
    </row>
    <row r="3" spans="1:52" ht="18" customHeight="1" thickBot="1">
      <c r="A3" s="39" t="s">
        <v>1166</v>
      </c>
      <c r="C3" s="39" t="s">
        <v>144</v>
      </c>
      <c r="D3" s="252" t="s">
        <v>1048</v>
      </c>
      <c r="F3" s="252" t="s">
        <v>265</v>
      </c>
      <c r="H3" s="252" t="s">
        <v>276</v>
      </c>
      <c r="J3" s="252" t="s">
        <v>337</v>
      </c>
      <c r="L3" s="252" t="s">
        <v>1021</v>
      </c>
      <c r="N3" s="40" t="s">
        <v>953</v>
      </c>
      <c r="O3" s="39" t="s">
        <v>587</v>
      </c>
      <c r="P3" s="256">
        <v>1</v>
      </c>
      <c r="R3" s="135"/>
      <c r="S3" s="135" t="s">
        <v>617</v>
      </c>
      <c r="T3" s="144" t="s">
        <v>911</v>
      </c>
      <c r="U3" s="135"/>
      <c r="V3" s="135"/>
      <c r="W3" s="135"/>
      <c r="X3" s="135"/>
      <c r="Y3" s="144" t="s">
        <v>912</v>
      </c>
      <c r="Z3" s="135"/>
      <c r="AA3" s="137" t="s">
        <v>845</v>
      </c>
      <c r="AB3" s="135"/>
      <c r="AC3" s="144" t="s">
        <v>914</v>
      </c>
      <c r="AD3" s="135"/>
      <c r="AE3" s="135"/>
      <c r="AF3" s="135"/>
      <c r="AG3" s="135"/>
      <c r="AH3" s="144" t="s">
        <v>913</v>
      </c>
      <c r="AI3" s="135"/>
      <c r="AJ3" s="137" t="s">
        <v>849</v>
      </c>
      <c r="AK3" s="135"/>
      <c r="AL3" s="135" t="s">
        <v>575</v>
      </c>
      <c r="AM3" s="135" t="s">
        <v>163</v>
      </c>
      <c r="AN3" s="135" t="s">
        <v>308</v>
      </c>
      <c r="AO3" s="135" t="s">
        <v>309</v>
      </c>
      <c r="AP3" s="135" t="s">
        <v>310</v>
      </c>
      <c r="AQ3" s="135" t="s">
        <v>311</v>
      </c>
      <c r="AR3" s="135" t="s">
        <v>312</v>
      </c>
      <c r="AS3" s="135" t="s">
        <v>847</v>
      </c>
      <c r="AV3" s="104"/>
      <c r="AW3" s="104"/>
      <c r="AX3" s="104"/>
      <c r="AY3" s="104"/>
      <c r="AZ3" s="104"/>
    </row>
    <row r="4" spans="1:52" ht="18" customHeight="1" thickTop="1">
      <c r="A4" s="355">
        <v>1</v>
      </c>
      <c r="C4" s="39" t="s">
        <v>145</v>
      </c>
      <c r="D4" s="252" t="s">
        <v>1049</v>
      </c>
      <c r="F4" s="252" t="s">
        <v>266</v>
      </c>
      <c r="H4" s="252" t="s">
        <v>277</v>
      </c>
      <c r="J4" s="252" t="s">
        <v>338</v>
      </c>
      <c r="L4" s="252" t="s">
        <v>1022</v>
      </c>
      <c r="N4" s="40" t="s">
        <v>955</v>
      </c>
      <c r="O4" s="39" t="s">
        <v>954</v>
      </c>
      <c r="P4" s="256">
        <v>2</v>
      </c>
      <c r="R4" s="135" t="s">
        <v>617</v>
      </c>
      <c r="S4" s="135" t="s">
        <v>619</v>
      </c>
      <c r="T4" s="135" t="s">
        <v>620</v>
      </c>
      <c r="U4" s="135" t="s">
        <v>621</v>
      </c>
      <c r="V4" s="135" t="s">
        <v>622</v>
      </c>
      <c r="W4" s="135" t="s">
        <v>826</v>
      </c>
      <c r="X4" s="137" t="s">
        <v>909</v>
      </c>
      <c r="Y4" s="135" t="s">
        <v>623</v>
      </c>
      <c r="Z4" s="135" t="s">
        <v>624</v>
      </c>
      <c r="AA4" s="135" t="s">
        <v>827</v>
      </c>
      <c r="AB4" s="137" t="s">
        <v>846</v>
      </c>
      <c r="AC4" s="135" t="s">
        <v>625</v>
      </c>
      <c r="AD4" s="135" t="s">
        <v>626</v>
      </c>
      <c r="AE4" s="135" t="s">
        <v>627</v>
      </c>
      <c r="AF4" s="135" t="s">
        <v>628</v>
      </c>
      <c r="AG4" s="144" t="s">
        <v>915</v>
      </c>
      <c r="AH4" s="135" t="s">
        <v>828</v>
      </c>
      <c r="AI4" s="135" t="s">
        <v>829</v>
      </c>
      <c r="AJ4" s="135" t="s">
        <v>830</v>
      </c>
      <c r="AK4" s="137" t="s">
        <v>629</v>
      </c>
      <c r="AL4" s="135"/>
      <c r="AM4" s="135"/>
      <c r="AN4" s="135"/>
      <c r="AO4" s="135"/>
      <c r="AP4" s="135"/>
      <c r="AQ4" s="135"/>
      <c r="AR4" s="135"/>
      <c r="AS4" s="135"/>
      <c r="AV4" s="104"/>
      <c r="AW4" s="139" t="s">
        <v>902</v>
      </c>
      <c r="AX4" s="139" t="s">
        <v>903</v>
      </c>
      <c r="AY4" s="139" t="s">
        <v>904</v>
      </c>
      <c r="AZ4" s="104"/>
    </row>
    <row r="5" spans="1:52" ht="18" customHeight="1" thickBot="1">
      <c r="A5" s="356">
        <v>2</v>
      </c>
      <c r="C5" s="39" t="s">
        <v>237</v>
      </c>
      <c r="D5" s="252"/>
      <c r="F5" s="252" t="s">
        <v>267</v>
      </c>
      <c r="H5" s="252" t="s">
        <v>278</v>
      </c>
      <c r="J5" s="252" t="s">
        <v>339</v>
      </c>
      <c r="L5" s="252" t="s">
        <v>216</v>
      </c>
      <c r="N5" s="40" t="s">
        <v>956</v>
      </c>
      <c r="O5" s="39" t="s">
        <v>950</v>
      </c>
      <c r="P5" s="256">
        <v>3</v>
      </c>
      <c r="R5" s="135" t="s">
        <v>908</v>
      </c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V5" s="104"/>
      <c r="AW5" s="140" t="s">
        <v>917</v>
      </c>
      <c r="AX5" s="140" t="s">
        <v>875</v>
      </c>
      <c r="AY5" s="140" t="s">
        <v>876</v>
      </c>
      <c r="AZ5" s="104"/>
    </row>
    <row r="6" spans="1:52" ht="18" customHeight="1" thickTop="1">
      <c r="C6" s="39" t="s">
        <v>27</v>
      </c>
      <c r="D6" s="252"/>
      <c r="F6" s="252" t="s">
        <v>268</v>
      </c>
      <c r="H6" s="252" t="s">
        <v>279</v>
      </c>
      <c r="J6" s="252" t="s">
        <v>340</v>
      </c>
      <c r="N6" s="40" t="s">
        <v>958</v>
      </c>
      <c r="O6" s="39" t="s">
        <v>957</v>
      </c>
      <c r="P6" s="256">
        <v>4</v>
      </c>
      <c r="R6" s="135" t="s">
        <v>910</v>
      </c>
      <c r="S6" s="135" t="s">
        <v>630</v>
      </c>
      <c r="T6" s="136" t="s">
        <v>788</v>
      </c>
      <c r="U6" s="136" t="s">
        <v>790</v>
      </c>
      <c r="V6" s="136" t="s">
        <v>683</v>
      </c>
      <c r="W6" s="136" t="s">
        <v>631</v>
      </c>
      <c r="X6" s="136" t="s">
        <v>747</v>
      </c>
      <c r="Y6" s="136" t="s">
        <v>661</v>
      </c>
      <c r="Z6" s="136" t="s">
        <v>645</v>
      </c>
      <c r="AA6" s="136" t="s">
        <v>634</v>
      </c>
      <c r="AB6" s="136" t="s">
        <v>646</v>
      </c>
      <c r="AC6" s="136" t="s">
        <v>784</v>
      </c>
      <c r="AD6" s="136" t="s">
        <v>748</v>
      </c>
      <c r="AE6" s="136" t="s">
        <v>635</v>
      </c>
      <c r="AF6" s="136" t="s">
        <v>742</v>
      </c>
      <c r="AG6" s="136" t="s">
        <v>831</v>
      </c>
      <c r="AH6" s="136" t="s">
        <v>832</v>
      </c>
      <c r="AI6" s="136" t="s">
        <v>636</v>
      </c>
      <c r="AJ6" s="136" t="s">
        <v>799</v>
      </c>
      <c r="AK6" s="136" t="s">
        <v>691</v>
      </c>
      <c r="AL6" s="138" t="s">
        <v>848</v>
      </c>
      <c r="AM6" s="136" t="s">
        <v>800</v>
      </c>
      <c r="AN6" s="136" t="s">
        <v>296</v>
      </c>
      <c r="AO6" s="136" t="s">
        <v>729</v>
      </c>
      <c r="AP6" s="136" t="s">
        <v>785</v>
      </c>
      <c r="AQ6" s="136" t="s">
        <v>694</v>
      </c>
      <c r="AR6" s="136" t="s">
        <v>302</v>
      </c>
      <c r="AS6" s="135"/>
      <c r="AV6" s="104"/>
      <c r="AW6" s="141"/>
      <c r="AX6" s="141" t="s">
        <v>874</v>
      </c>
      <c r="AY6" s="141" t="s">
        <v>877</v>
      </c>
      <c r="AZ6" s="104"/>
    </row>
    <row r="7" spans="1:52" ht="18" customHeight="1">
      <c r="C7" s="39" t="s">
        <v>597</v>
      </c>
      <c r="D7" s="252"/>
      <c r="F7" s="252" t="s">
        <v>269</v>
      </c>
      <c r="H7" s="252" t="s">
        <v>280</v>
      </c>
      <c r="J7" s="252" t="s">
        <v>341</v>
      </c>
      <c r="N7" s="40" t="s">
        <v>960</v>
      </c>
      <c r="O7" s="39" t="s">
        <v>959</v>
      </c>
      <c r="P7" s="256">
        <v>5</v>
      </c>
      <c r="R7" s="135" t="s">
        <v>307</v>
      </c>
      <c r="S7" s="135"/>
      <c r="T7" s="136" t="s">
        <v>822</v>
      </c>
      <c r="U7" s="136" t="s">
        <v>762</v>
      </c>
      <c r="V7" s="136" t="s">
        <v>643</v>
      </c>
      <c r="W7" s="136" t="s">
        <v>684</v>
      </c>
      <c r="X7" s="136" t="s">
        <v>685</v>
      </c>
      <c r="Y7" s="136" t="s">
        <v>817</v>
      </c>
      <c r="Z7" s="136" t="s">
        <v>686</v>
      </c>
      <c r="AA7" s="136" t="s">
        <v>663</v>
      </c>
      <c r="AB7" s="136" t="s">
        <v>687</v>
      </c>
      <c r="AC7" s="136" t="s">
        <v>734</v>
      </c>
      <c r="AD7" s="136" t="s">
        <v>833</v>
      </c>
      <c r="AE7" s="136" t="s">
        <v>649</v>
      </c>
      <c r="AF7" s="136" t="s">
        <v>677</v>
      </c>
      <c r="AG7" s="136" t="s">
        <v>834</v>
      </c>
      <c r="AH7" s="136" t="s">
        <v>651</v>
      </c>
      <c r="AI7" s="136" t="s">
        <v>652</v>
      </c>
      <c r="AJ7" s="136" t="s">
        <v>292</v>
      </c>
      <c r="AK7" s="136" t="s">
        <v>667</v>
      </c>
      <c r="AL7" s="136" t="s">
        <v>655</v>
      </c>
      <c r="AM7" s="136" t="s">
        <v>804</v>
      </c>
      <c r="AN7" s="136" t="s">
        <v>657</v>
      </c>
      <c r="AO7" s="136" t="s">
        <v>709</v>
      </c>
      <c r="AP7" s="136" t="s">
        <v>706</v>
      </c>
      <c r="AQ7" s="136" t="s">
        <v>639</v>
      </c>
      <c r="AR7" s="136" t="s">
        <v>303</v>
      </c>
      <c r="AS7" s="135"/>
      <c r="AV7" s="104"/>
      <c r="AW7" s="141"/>
      <c r="AX7" s="141" t="s">
        <v>873</v>
      </c>
      <c r="AY7" s="141" t="s">
        <v>878</v>
      </c>
      <c r="AZ7" s="104"/>
    </row>
    <row r="8" spans="1:52" ht="18" customHeight="1" thickBot="1">
      <c r="A8" s="39" t="s">
        <v>1167</v>
      </c>
      <c r="C8" s="39" t="s">
        <v>146</v>
      </c>
      <c r="F8" s="252" t="s">
        <v>270</v>
      </c>
      <c r="H8" s="252" t="s">
        <v>281</v>
      </c>
      <c r="J8" s="252" t="s">
        <v>342</v>
      </c>
      <c r="L8" s="251" t="s">
        <v>1018</v>
      </c>
      <c r="N8" s="40" t="s">
        <v>962</v>
      </c>
      <c r="O8" s="39" t="s">
        <v>961</v>
      </c>
      <c r="P8" s="256">
        <v>6</v>
      </c>
      <c r="R8" s="144" t="s">
        <v>914</v>
      </c>
      <c r="S8" s="135"/>
      <c r="T8" s="136" t="s">
        <v>813</v>
      </c>
      <c r="U8" s="136" t="s">
        <v>808</v>
      </c>
      <c r="V8" s="136" t="s">
        <v>658</v>
      </c>
      <c r="W8" s="136" t="s">
        <v>731</v>
      </c>
      <c r="X8" s="136" t="s">
        <v>763</v>
      </c>
      <c r="Y8" s="136" t="s">
        <v>807</v>
      </c>
      <c r="Z8" s="136" t="s">
        <v>633</v>
      </c>
      <c r="AA8" s="136" t="s">
        <v>675</v>
      </c>
      <c r="AB8" s="136" t="s">
        <v>290</v>
      </c>
      <c r="AC8" s="136" t="s">
        <v>768</v>
      </c>
      <c r="AD8" s="136" t="s">
        <v>835</v>
      </c>
      <c r="AE8" s="136" t="s">
        <v>664</v>
      </c>
      <c r="AF8" s="136" t="s">
        <v>724</v>
      </c>
      <c r="AG8" s="136" t="s">
        <v>655</v>
      </c>
      <c r="AH8" s="136" t="s">
        <v>291</v>
      </c>
      <c r="AI8" s="136" t="s">
        <v>725</v>
      </c>
      <c r="AJ8" s="136" t="s">
        <v>714</v>
      </c>
      <c r="AK8" s="136" t="s">
        <v>654</v>
      </c>
      <c r="AL8" s="135"/>
      <c r="AM8" s="136" t="s">
        <v>836</v>
      </c>
      <c r="AN8" s="136" t="s">
        <v>669</v>
      </c>
      <c r="AO8" s="136" t="s">
        <v>753</v>
      </c>
      <c r="AP8" s="136" t="s">
        <v>692</v>
      </c>
      <c r="AQ8" s="136" t="s">
        <v>299</v>
      </c>
      <c r="AR8" s="136" t="s">
        <v>776</v>
      </c>
      <c r="AS8" s="135"/>
      <c r="AV8" s="104"/>
      <c r="AW8" s="141"/>
      <c r="AX8" s="141" t="s">
        <v>872</v>
      </c>
      <c r="AY8" s="141" t="s">
        <v>879</v>
      </c>
      <c r="AZ8" s="104"/>
    </row>
    <row r="9" spans="1:52" ht="18" customHeight="1" thickTop="1" thickBot="1">
      <c r="A9" s="357">
        <v>25</v>
      </c>
      <c r="B9" s="250" t="s">
        <v>1168</v>
      </c>
      <c r="C9" s="39" t="s">
        <v>147</v>
      </c>
      <c r="D9" s="250" t="s">
        <v>1050</v>
      </c>
      <c r="F9" s="252" t="s">
        <v>271</v>
      </c>
      <c r="H9" s="252" t="s">
        <v>282</v>
      </c>
      <c r="J9" s="252" t="s">
        <v>252</v>
      </c>
      <c r="L9" s="252" t="s">
        <v>1025</v>
      </c>
      <c r="N9" s="40" t="s">
        <v>964</v>
      </c>
      <c r="O9" s="39" t="s">
        <v>963</v>
      </c>
      <c r="P9" s="256">
        <v>7</v>
      </c>
      <c r="R9" s="144" t="s">
        <v>913</v>
      </c>
      <c r="S9" s="135"/>
      <c r="T9" s="136" t="s">
        <v>805</v>
      </c>
      <c r="U9" s="136" t="s">
        <v>797</v>
      </c>
      <c r="V9" s="136" t="s">
        <v>698</v>
      </c>
      <c r="W9" s="136" t="s">
        <v>659</v>
      </c>
      <c r="X9" s="136" t="s">
        <v>740</v>
      </c>
      <c r="Y9" s="136" t="s">
        <v>289</v>
      </c>
      <c r="Z9" s="136" t="s">
        <v>674</v>
      </c>
      <c r="AA9" s="136" t="s">
        <v>655</v>
      </c>
      <c r="AB9" s="136" t="s">
        <v>713</v>
      </c>
      <c r="AC9" s="136" t="s">
        <v>764</v>
      </c>
      <c r="AD9" s="136" t="s">
        <v>837</v>
      </c>
      <c r="AE9" s="136" t="s">
        <v>676</v>
      </c>
      <c r="AF9" s="136" t="s">
        <v>701</v>
      </c>
      <c r="AG9" s="135"/>
      <c r="AH9" s="136" t="s">
        <v>769</v>
      </c>
      <c r="AI9" s="136" t="s">
        <v>666</v>
      </c>
      <c r="AJ9" s="136" t="s">
        <v>802</v>
      </c>
      <c r="AK9" s="136" t="s">
        <v>637</v>
      </c>
      <c r="AL9" s="135"/>
      <c r="AM9" s="216" t="s">
        <v>951</v>
      </c>
      <c r="AN9" s="136" t="s">
        <v>681</v>
      </c>
      <c r="AO9" s="136" t="s">
        <v>641</v>
      </c>
      <c r="AP9" s="136" t="s">
        <v>765</v>
      </c>
      <c r="AQ9" s="136" t="s">
        <v>301</v>
      </c>
      <c r="AR9" s="136" t="s">
        <v>304</v>
      </c>
      <c r="AS9" s="135"/>
      <c r="AV9" s="104"/>
      <c r="AW9" s="142"/>
      <c r="AX9" s="142" t="s">
        <v>918</v>
      </c>
      <c r="AY9" s="142" t="s">
        <v>880</v>
      </c>
      <c r="AZ9" s="104"/>
    </row>
    <row r="10" spans="1:52" ht="18" customHeight="1" thickTop="1">
      <c r="C10" s="39" t="s">
        <v>598</v>
      </c>
      <c r="D10" s="250" t="s">
        <v>1051</v>
      </c>
      <c r="F10" s="252" t="s">
        <v>272</v>
      </c>
      <c r="H10" s="252" t="s">
        <v>283</v>
      </c>
      <c r="L10" s="252" t="s">
        <v>1019</v>
      </c>
      <c r="N10" s="40" t="s">
        <v>966</v>
      </c>
      <c r="O10" s="39" t="s">
        <v>965</v>
      </c>
      <c r="P10" s="256">
        <v>8</v>
      </c>
      <c r="R10" s="137" t="s">
        <v>849</v>
      </c>
      <c r="S10" s="135"/>
      <c r="T10" s="136" t="s">
        <v>815</v>
      </c>
      <c r="U10" s="136" t="s">
        <v>792</v>
      </c>
      <c r="V10" s="136" t="s">
        <v>754</v>
      </c>
      <c r="W10" s="136" t="s">
        <v>710</v>
      </c>
      <c r="X10" s="136" t="s">
        <v>793</v>
      </c>
      <c r="Y10" s="136" t="s">
        <v>783</v>
      </c>
      <c r="Z10" s="136" t="s">
        <v>662</v>
      </c>
      <c r="AA10" s="135"/>
      <c r="AB10" s="136" t="s">
        <v>655</v>
      </c>
      <c r="AC10" s="136" t="s">
        <v>647</v>
      </c>
      <c r="AD10" s="136" t="s">
        <v>789</v>
      </c>
      <c r="AE10" s="136" t="s">
        <v>655</v>
      </c>
      <c r="AF10" s="136" t="s">
        <v>735</v>
      </c>
      <c r="AG10" s="135"/>
      <c r="AH10" s="136" t="s">
        <v>838</v>
      </c>
      <c r="AI10" s="136" t="s">
        <v>702</v>
      </c>
      <c r="AJ10" s="136" t="s">
        <v>690</v>
      </c>
      <c r="AK10" s="136" t="s">
        <v>679</v>
      </c>
      <c r="AL10" s="135"/>
      <c r="AM10" s="136" t="s">
        <v>640</v>
      </c>
      <c r="AN10" s="136" t="s">
        <v>695</v>
      </c>
      <c r="AO10" s="136" t="s">
        <v>781</v>
      </c>
      <c r="AP10" s="136" t="s">
        <v>795</v>
      </c>
      <c r="AQ10" s="136" t="s">
        <v>727</v>
      </c>
      <c r="AR10" s="136" t="s">
        <v>306</v>
      </c>
      <c r="AS10" s="135"/>
      <c r="AV10" s="104"/>
      <c r="AW10" s="140" t="s">
        <v>921</v>
      </c>
      <c r="AX10" s="140" t="s">
        <v>870</v>
      </c>
      <c r="AY10" s="140" t="s">
        <v>881</v>
      </c>
      <c r="AZ10" s="104"/>
    </row>
    <row r="11" spans="1:52" ht="18" customHeight="1">
      <c r="C11" s="39" t="s">
        <v>599</v>
      </c>
      <c r="D11" s="250" t="s">
        <v>1052</v>
      </c>
      <c r="F11" s="252" t="s">
        <v>273</v>
      </c>
      <c r="H11" s="252" t="s">
        <v>284</v>
      </c>
      <c r="L11" s="252" t="s">
        <v>1020</v>
      </c>
      <c r="N11" s="40" t="s">
        <v>1000</v>
      </c>
      <c r="O11" s="39" t="s">
        <v>999</v>
      </c>
      <c r="P11" s="256">
        <v>9</v>
      </c>
      <c r="R11" s="135" t="s">
        <v>575</v>
      </c>
      <c r="S11" s="135"/>
      <c r="T11" s="136" t="s">
        <v>821</v>
      </c>
      <c r="U11" s="136" t="s">
        <v>772</v>
      </c>
      <c r="V11" s="136" t="s">
        <v>722</v>
      </c>
      <c r="W11" s="136" t="s">
        <v>644</v>
      </c>
      <c r="X11" s="136" t="s">
        <v>632</v>
      </c>
      <c r="Y11" s="136" t="s">
        <v>820</v>
      </c>
      <c r="Z11" s="254" t="s">
        <v>1053</v>
      </c>
      <c r="AA11" s="135"/>
      <c r="AB11" s="135"/>
      <c r="AC11" s="136" t="s">
        <v>786</v>
      </c>
      <c r="AD11" s="136" t="s">
        <v>741</v>
      </c>
      <c r="AE11" s="135"/>
      <c r="AF11" s="136" t="s">
        <v>650</v>
      </c>
      <c r="AG11" s="135"/>
      <c r="AH11" s="136" t="s">
        <v>839</v>
      </c>
      <c r="AI11" s="136" t="s">
        <v>840</v>
      </c>
      <c r="AJ11" s="136" t="s">
        <v>777</v>
      </c>
      <c r="AK11" s="136" t="s">
        <v>705</v>
      </c>
      <c r="AL11" s="135"/>
      <c r="AM11" s="136" t="s">
        <v>841</v>
      </c>
      <c r="AN11" s="136" t="s">
        <v>708</v>
      </c>
      <c r="AO11" s="136" t="s">
        <v>696</v>
      </c>
      <c r="AP11" s="136" t="s">
        <v>715</v>
      </c>
      <c r="AQ11" s="136" t="s">
        <v>300</v>
      </c>
      <c r="AR11" s="136" t="s">
        <v>842</v>
      </c>
      <c r="AS11" s="135"/>
      <c r="AV11" s="104"/>
      <c r="AW11" s="142"/>
      <c r="AX11" s="142" t="s">
        <v>869</v>
      </c>
      <c r="AY11" s="142" t="s">
        <v>882</v>
      </c>
      <c r="AZ11" s="104"/>
    </row>
    <row r="12" spans="1:52" ht="18" customHeight="1">
      <c r="C12" s="39" t="s">
        <v>600</v>
      </c>
      <c r="F12" s="252" t="s">
        <v>274</v>
      </c>
      <c r="H12" s="252" t="s">
        <v>285</v>
      </c>
      <c r="L12" s="252" t="s">
        <v>1026</v>
      </c>
      <c r="N12" s="40" t="s">
        <v>1004</v>
      </c>
      <c r="O12" s="39" t="s">
        <v>1003</v>
      </c>
      <c r="P12" s="256">
        <v>10</v>
      </c>
      <c r="R12" s="135" t="s">
        <v>163</v>
      </c>
      <c r="S12" s="135"/>
      <c r="T12" s="136" t="s">
        <v>782</v>
      </c>
      <c r="U12" s="136" t="s">
        <v>811</v>
      </c>
      <c r="V12" s="136" t="s">
        <v>655</v>
      </c>
      <c r="W12" s="136" t="s">
        <v>671</v>
      </c>
      <c r="X12" s="136" t="s">
        <v>660</v>
      </c>
      <c r="Y12" s="136" t="s">
        <v>712</v>
      </c>
      <c r="Z12" s="136" t="s">
        <v>655</v>
      </c>
      <c r="AA12" s="135"/>
      <c r="AB12" s="135"/>
      <c r="AC12" s="136" t="s">
        <v>801</v>
      </c>
      <c r="AD12" s="136" t="s">
        <v>648</v>
      </c>
      <c r="AE12" s="135"/>
      <c r="AF12" s="136" t="s">
        <v>688</v>
      </c>
      <c r="AG12" s="135"/>
      <c r="AH12" s="136" t="s">
        <v>757</v>
      </c>
      <c r="AI12" s="136" t="s">
        <v>678</v>
      </c>
      <c r="AJ12" s="136" t="s">
        <v>704</v>
      </c>
      <c r="AK12" s="136" t="s">
        <v>638</v>
      </c>
      <c r="AL12" s="135"/>
      <c r="AM12" s="136" t="s">
        <v>295</v>
      </c>
      <c r="AN12" s="136" t="s">
        <v>297</v>
      </c>
      <c r="AO12" s="136" t="s">
        <v>298</v>
      </c>
      <c r="AP12" s="136" t="s">
        <v>744</v>
      </c>
      <c r="AQ12" s="136" t="s">
        <v>717</v>
      </c>
      <c r="AR12" s="136" t="s">
        <v>719</v>
      </c>
      <c r="AS12" s="135"/>
      <c r="AV12" s="104"/>
      <c r="AW12" s="140" t="s">
        <v>850</v>
      </c>
      <c r="AX12" s="140" t="s">
        <v>868</v>
      </c>
      <c r="AY12" s="140" t="s">
        <v>883</v>
      </c>
      <c r="AZ12" s="104"/>
    </row>
    <row r="13" spans="1:52" ht="18" customHeight="1">
      <c r="C13" s="39" t="s">
        <v>601</v>
      </c>
      <c r="F13" s="252" t="s">
        <v>275</v>
      </c>
      <c r="H13" s="252" t="s">
        <v>252</v>
      </c>
      <c r="L13" s="252" t="s">
        <v>1027</v>
      </c>
      <c r="N13" s="40" t="s">
        <v>968</v>
      </c>
      <c r="O13" s="39" t="s">
        <v>967</v>
      </c>
      <c r="P13" s="256">
        <v>11</v>
      </c>
      <c r="R13" s="135" t="s">
        <v>308</v>
      </c>
      <c r="S13" s="135"/>
      <c r="T13" s="136" t="s">
        <v>720</v>
      </c>
      <c r="U13" s="136" t="s">
        <v>803</v>
      </c>
      <c r="V13" s="135"/>
      <c r="W13" s="136" t="s">
        <v>699</v>
      </c>
      <c r="X13" s="136" t="s">
        <v>732</v>
      </c>
      <c r="Y13" s="136" t="s">
        <v>288</v>
      </c>
      <c r="Z13" s="135"/>
      <c r="AA13" s="135"/>
      <c r="AB13" s="135"/>
      <c r="AC13" s="136" t="s">
        <v>773</v>
      </c>
      <c r="AD13" s="136" t="s">
        <v>655</v>
      </c>
      <c r="AE13" s="135"/>
      <c r="AF13" s="136" t="s">
        <v>665</v>
      </c>
      <c r="AG13" s="135"/>
      <c r="AH13" s="136" t="s">
        <v>749</v>
      </c>
      <c r="AI13" s="136" t="s">
        <v>689</v>
      </c>
      <c r="AJ13" s="136" t="s">
        <v>726</v>
      </c>
      <c r="AK13" s="136" t="s">
        <v>655</v>
      </c>
      <c r="AL13" s="135"/>
      <c r="AM13" s="136" t="s">
        <v>656</v>
      </c>
      <c r="AN13" s="136" t="s">
        <v>728</v>
      </c>
      <c r="AO13" s="136" t="s">
        <v>697</v>
      </c>
      <c r="AP13" s="136" t="s">
        <v>680</v>
      </c>
      <c r="AQ13" s="136" t="s">
        <v>707</v>
      </c>
      <c r="AR13" s="136" t="s">
        <v>305</v>
      </c>
      <c r="AS13" s="135"/>
      <c r="AV13" s="104"/>
      <c r="AW13" s="142"/>
      <c r="AX13" s="142" t="s">
        <v>867</v>
      </c>
      <c r="AY13" s="142" t="s">
        <v>884</v>
      </c>
      <c r="AZ13" s="104"/>
    </row>
    <row r="14" spans="1:52" ht="18" customHeight="1">
      <c r="C14" s="39" t="s">
        <v>602</v>
      </c>
      <c r="F14" s="252" t="s">
        <v>252</v>
      </c>
      <c r="L14" s="252" t="s">
        <v>1028</v>
      </c>
      <c r="N14" s="40" t="s">
        <v>972</v>
      </c>
      <c r="O14" s="39" t="s">
        <v>971</v>
      </c>
      <c r="P14" s="256">
        <v>12</v>
      </c>
      <c r="R14" s="135" t="s">
        <v>309</v>
      </c>
      <c r="S14" s="135"/>
      <c r="T14" s="136" t="s">
        <v>816</v>
      </c>
      <c r="U14" s="136" t="s">
        <v>810</v>
      </c>
      <c r="V14" s="135"/>
      <c r="W14" s="136" t="s">
        <v>723</v>
      </c>
      <c r="X14" s="136" t="s">
        <v>672</v>
      </c>
      <c r="Y14" s="136" t="s">
        <v>673</v>
      </c>
      <c r="Z14" s="135"/>
      <c r="AA14" s="135"/>
      <c r="AB14" s="135"/>
      <c r="AC14" s="136" t="s">
        <v>655</v>
      </c>
      <c r="AD14" s="135"/>
      <c r="AE14" s="135"/>
      <c r="AF14" s="136" t="s">
        <v>655</v>
      </c>
      <c r="AG14" s="135"/>
      <c r="AH14" s="136" t="s">
        <v>703</v>
      </c>
      <c r="AI14" s="136" t="s">
        <v>655</v>
      </c>
      <c r="AJ14" s="136" t="s">
        <v>770</v>
      </c>
      <c r="AK14" s="135"/>
      <c r="AL14" s="135"/>
      <c r="AM14" s="136" t="s">
        <v>668</v>
      </c>
      <c r="AN14" s="136" t="s">
        <v>737</v>
      </c>
      <c r="AO14" s="136" t="s">
        <v>730</v>
      </c>
      <c r="AP14" s="136" t="s">
        <v>759</v>
      </c>
      <c r="AQ14" s="136" t="s">
        <v>655</v>
      </c>
      <c r="AR14" s="136" t="s">
        <v>618</v>
      </c>
      <c r="AS14" s="135"/>
      <c r="AV14" s="104"/>
      <c r="AW14" s="140" t="s">
        <v>919</v>
      </c>
      <c r="AX14" s="140" t="s">
        <v>866</v>
      </c>
      <c r="AY14" s="140" t="s">
        <v>885</v>
      </c>
      <c r="AZ14" s="104"/>
    </row>
    <row r="15" spans="1:52" ht="18" customHeight="1">
      <c r="C15" s="39" t="s">
        <v>603</v>
      </c>
      <c r="L15" s="252" t="s">
        <v>164</v>
      </c>
      <c r="N15" s="40" t="s">
        <v>984</v>
      </c>
      <c r="O15" s="39" t="s">
        <v>983</v>
      </c>
      <c r="P15" s="256">
        <v>13</v>
      </c>
      <c r="R15" s="135" t="s">
        <v>310</v>
      </c>
      <c r="S15" s="135"/>
      <c r="T15" s="136" t="s">
        <v>824</v>
      </c>
      <c r="U15" s="136" t="s">
        <v>721</v>
      </c>
      <c r="V15" s="135"/>
      <c r="W15" s="136" t="s">
        <v>739</v>
      </c>
      <c r="X15" s="136" t="s">
        <v>700</v>
      </c>
      <c r="Y15" s="136" t="s">
        <v>818</v>
      </c>
      <c r="Z15" s="135"/>
      <c r="AA15" s="135"/>
      <c r="AB15" s="135"/>
      <c r="AC15" s="135"/>
      <c r="AD15" s="135"/>
      <c r="AE15" s="135"/>
      <c r="AF15" s="135"/>
      <c r="AG15" s="135"/>
      <c r="AH15" s="136" t="s">
        <v>655</v>
      </c>
      <c r="AI15" s="135"/>
      <c r="AJ15" s="136" t="s">
        <v>779</v>
      </c>
      <c r="AK15" s="135"/>
      <c r="AL15" s="135"/>
      <c r="AM15" s="136" t="s">
        <v>736</v>
      </c>
      <c r="AN15" s="136" t="s">
        <v>745</v>
      </c>
      <c r="AO15" s="136" t="s">
        <v>738</v>
      </c>
      <c r="AP15" s="136" t="s">
        <v>787</v>
      </c>
      <c r="AQ15" s="135"/>
      <c r="AR15" s="135"/>
      <c r="AS15" s="135"/>
      <c r="AV15" s="104"/>
      <c r="AW15" s="141"/>
      <c r="AX15" s="141" t="s">
        <v>871</v>
      </c>
      <c r="AY15" s="141" t="s">
        <v>886</v>
      </c>
      <c r="AZ15" s="104"/>
    </row>
    <row r="16" spans="1:52" ht="18" customHeight="1">
      <c r="C16" s="39" t="s">
        <v>604</v>
      </c>
      <c r="N16" s="40" t="s">
        <v>986</v>
      </c>
      <c r="O16" s="39" t="s">
        <v>985</v>
      </c>
      <c r="P16" s="256">
        <v>14</v>
      </c>
      <c r="R16" s="135" t="s">
        <v>311</v>
      </c>
      <c r="S16" s="135"/>
      <c r="T16" s="136" t="s">
        <v>809</v>
      </c>
      <c r="U16" s="136" t="s">
        <v>812</v>
      </c>
      <c r="V16" s="135"/>
      <c r="W16" s="136" t="s">
        <v>746</v>
      </c>
      <c r="X16" s="136" t="s">
        <v>711</v>
      </c>
      <c r="Y16" s="136" t="s">
        <v>794</v>
      </c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6" t="s">
        <v>774</v>
      </c>
      <c r="AK16" s="135"/>
      <c r="AL16" s="135"/>
      <c r="AM16" s="136" t="s">
        <v>780</v>
      </c>
      <c r="AN16" s="136" t="s">
        <v>752</v>
      </c>
      <c r="AO16" s="136" t="s">
        <v>670</v>
      </c>
      <c r="AP16" s="136" t="s">
        <v>716</v>
      </c>
      <c r="AQ16" s="135"/>
      <c r="AR16" s="135"/>
      <c r="AS16" s="135"/>
      <c r="AV16" s="104"/>
      <c r="AW16" s="141"/>
      <c r="AX16" s="141" t="s">
        <v>865</v>
      </c>
      <c r="AY16" s="141" t="s">
        <v>887</v>
      </c>
      <c r="AZ16" s="104"/>
    </row>
    <row r="17" spans="3:52" ht="18" customHeight="1">
      <c r="C17" s="39" t="s">
        <v>605</v>
      </c>
      <c r="N17" s="40" t="s">
        <v>970</v>
      </c>
      <c r="O17" s="39" t="s">
        <v>969</v>
      </c>
      <c r="P17" s="256">
        <v>15</v>
      </c>
      <c r="R17" s="135" t="s">
        <v>312</v>
      </c>
      <c r="S17" s="135"/>
      <c r="T17" s="136" t="s">
        <v>823</v>
      </c>
      <c r="U17" s="136" t="s">
        <v>767</v>
      </c>
      <c r="V17" s="135"/>
      <c r="W17" s="136" t="s">
        <v>755</v>
      </c>
      <c r="X17" s="136" t="s">
        <v>655</v>
      </c>
      <c r="Y17" s="136" t="s">
        <v>756</v>
      </c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6" t="s">
        <v>791</v>
      </c>
      <c r="AK17" s="135"/>
      <c r="AL17" s="135"/>
      <c r="AM17" s="136" t="s">
        <v>843</v>
      </c>
      <c r="AN17" s="136" t="s">
        <v>761</v>
      </c>
      <c r="AO17" s="136" t="s">
        <v>718</v>
      </c>
      <c r="AP17" s="136" t="s">
        <v>750</v>
      </c>
      <c r="AQ17" s="135"/>
      <c r="AR17" s="135"/>
      <c r="AS17" s="135"/>
      <c r="AV17" s="104"/>
      <c r="AW17" s="141"/>
      <c r="AX17" s="141" t="s">
        <v>864</v>
      </c>
      <c r="AY17" s="141" t="s">
        <v>888</v>
      </c>
      <c r="AZ17" s="104"/>
    </row>
    <row r="18" spans="3:52" ht="18" customHeight="1">
      <c r="C18" s="39" t="s">
        <v>606</v>
      </c>
      <c r="N18" s="40" t="s">
        <v>974</v>
      </c>
      <c r="O18" s="39" t="s">
        <v>973</v>
      </c>
      <c r="P18" s="256">
        <v>16</v>
      </c>
      <c r="R18" s="137" t="s">
        <v>905</v>
      </c>
      <c r="S18" s="135"/>
      <c r="T18" s="136" t="s">
        <v>655</v>
      </c>
      <c r="U18" s="136" t="s">
        <v>814</v>
      </c>
      <c r="V18" s="135"/>
      <c r="W18" s="136" t="s">
        <v>655</v>
      </c>
      <c r="X18" s="135"/>
      <c r="Y18" s="136" t="s">
        <v>819</v>
      </c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6" t="s">
        <v>293</v>
      </c>
      <c r="AK18" s="135"/>
      <c r="AL18" s="135"/>
      <c r="AM18" s="136" t="s">
        <v>760</v>
      </c>
      <c r="AN18" s="136" t="s">
        <v>766</v>
      </c>
      <c r="AO18" s="136" t="s">
        <v>682</v>
      </c>
      <c r="AP18" s="136" t="s">
        <v>844</v>
      </c>
      <c r="AQ18" s="135"/>
      <c r="AR18" s="135"/>
      <c r="AS18" s="135"/>
      <c r="AV18" s="104"/>
      <c r="AW18" s="142"/>
      <c r="AX18" s="142" t="s">
        <v>920</v>
      </c>
      <c r="AY18" s="142" t="s">
        <v>889</v>
      </c>
      <c r="AZ18" s="104"/>
    </row>
    <row r="19" spans="3:52" ht="18" customHeight="1">
      <c r="C19" s="39" t="s">
        <v>607</v>
      </c>
      <c r="D19" s="253" t="s">
        <v>253</v>
      </c>
      <c r="F19" s="251" t="s">
        <v>330</v>
      </c>
      <c r="H19" s="253" t="s">
        <v>316</v>
      </c>
      <c r="J19" s="251" t="s">
        <v>110</v>
      </c>
      <c r="L19" s="251" t="s">
        <v>371</v>
      </c>
      <c r="N19" s="40" t="s">
        <v>976</v>
      </c>
      <c r="O19" s="39" t="s">
        <v>975</v>
      </c>
      <c r="P19" s="256">
        <v>17</v>
      </c>
      <c r="R19" s="135"/>
      <c r="S19" s="135"/>
      <c r="T19" s="135"/>
      <c r="U19" s="136" t="s">
        <v>655</v>
      </c>
      <c r="V19" s="135"/>
      <c r="W19" s="135"/>
      <c r="X19" s="135"/>
      <c r="Y19" s="136" t="s">
        <v>798</v>
      </c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6" t="s">
        <v>653</v>
      </c>
      <c r="AK19" s="135"/>
      <c r="AL19" s="135"/>
      <c r="AM19" s="136" t="s">
        <v>796</v>
      </c>
      <c r="AN19" s="136" t="s">
        <v>771</v>
      </c>
      <c r="AO19" s="136" t="s">
        <v>642</v>
      </c>
      <c r="AP19" s="136" t="s">
        <v>693</v>
      </c>
      <c r="AQ19" s="135"/>
      <c r="AR19" s="135"/>
      <c r="AS19" s="135"/>
      <c r="AV19" s="104"/>
      <c r="AW19" s="140" t="s">
        <v>922</v>
      </c>
      <c r="AX19" s="140" t="s">
        <v>863</v>
      </c>
      <c r="AY19" s="140" t="s">
        <v>890</v>
      </c>
      <c r="AZ19" s="104"/>
    </row>
    <row r="20" spans="3:52" ht="18" customHeight="1">
      <c r="C20" s="39" t="s">
        <v>608</v>
      </c>
      <c r="D20" s="252" t="s">
        <v>217</v>
      </c>
      <c r="F20" s="252" t="s">
        <v>1029</v>
      </c>
      <c r="H20" s="252" t="s">
        <v>239</v>
      </c>
      <c r="J20" s="252" t="s">
        <v>343</v>
      </c>
      <c r="L20" s="252" t="s">
        <v>1041</v>
      </c>
      <c r="N20" s="40" t="s">
        <v>978</v>
      </c>
      <c r="O20" s="39" t="s">
        <v>977</v>
      </c>
      <c r="P20" s="256">
        <v>18</v>
      </c>
      <c r="R20" s="135"/>
      <c r="S20" s="135"/>
      <c r="T20" s="135"/>
      <c r="U20" s="135"/>
      <c r="V20" s="135"/>
      <c r="W20" s="135"/>
      <c r="X20" s="135"/>
      <c r="Y20" s="136" t="s">
        <v>733</v>
      </c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6" t="s">
        <v>758</v>
      </c>
      <c r="AK20" s="135"/>
      <c r="AL20" s="135"/>
      <c r="AM20" s="136" t="s">
        <v>751</v>
      </c>
      <c r="AN20" s="136" t="s">
        <v>775</v>
      </c>
      <c r="AO20" s="136" t="s">
        <v>655</v>
      </c>
      <c r="AP20" s="136" t="s">
        <v>655</v>
      </c>
      <c r="AQ20" s="135"/>
      <c r="AR20" s="135"/>
      <c r="AS20" s="135"/>
      <c r="AV20" s="104"/>
      <c r="AW20" s="142"/>
      <c r="AX20" s="142" t="s">
        <v>862</v>
      </c>
      <c r="AY20" s="142" t="s">
        <v>891</v>
      </c>
      <c r="AZ20" s="104"/>
    </row>
    <row r="21" spans="3:52" ht="18" customHeight="1">
      <c r="C21" s="39" t="s">
        <v>609</v>
      </c>
      <c r="D21" s="252" t="s">
        <v>218</v>
      </c>
      <c r="F21" s="252" t="s">
        <v>1030</v>
      </c>
      <c r="H21" s="252" t="s">
        <v>240</v>
      </c>
      <c r="J21" s="252" t="s">
        <v>344</v>
      </c>
      <c r="L21" s="252" t="s">
        <v>1042</v>
      </c>
      <c r="N21" s="40" t="s">
        <v>980</v>
      </c>
      <c r="O21" s="39" t="s">
        <v>979</v>
      </c>
      <c r="P21" s="256">
        <v>19</v>
      </c>
      <c r="R21" s="135"/>
      <c r="S21" s="135"/>
      <c r="T21" s="135"/>
      <c r="U21" s="135"/>
      <c r="V21" s="135"/>
      <c r="W21" s="135"/>
      <c r="X21" s="135"/>
      <c r="Y21" s="136" t="s">
        <v>655</v>
      </c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6" t="s">
        <v>743</v>
      </c>
      <c r="AK21" s="135"/>
      <c r="AL21" s="135"/>
      <c r="AM21" s="136" t="s">
        <v>806</v>
      </c>
      <c r="AN21" s="136" t="s">
        <v>778</v>
      </c>
      <c r="AO21" s="135"/>
      <c r="AP21" s="135"/>
      <c r="AQ21" s="135"/>
      <c r="AR21" s="135"/>
      <c r="AS21" s="135"/>
      <c r="AV21" s="104"/>
      <c r="AW21" s="140" t="s">
        <v>851</v>
      </c>
      <c r="AX21" s="140" t="s">
        <v>861</v>
      </c>
      <c r="AY21" s="140" t="s">
        <v>892</v>
      </c>
      <c r="AZ21" s="104"/>
    </row>
    <row r="22" spans="3:52" ht="18" customHeight="1">
      <c r="C22" s="39" t="s">
        <v>610</v>
      </c>
      <c r="D22" s="252" t="s">
        <v>219</v>
      </c>
      <c r="F22" s="252" t="s">
        <v>322</v>
      </c>
      <c r="H22" s="252" t="s">
        <v>241</v>
      </c>
      <c r="J22" s="252" t="s">
        <v>345</v>
      </c>
      <c r="L22" s="252" t="s">
        <v>1043</v>
      </c>
      <c r="N22" s="40" t="s">
        <v>982</v>
      </c>
      <c r="O22" s="39" t="s">
        <v>981</v>
      </c>
      <c r="P22" s="256">
        <v>20</v>
      </c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6" t="s">
        <v>294</v>
      </c>
      <c r="AK22" s="135"/>
      <c r="AL22" s="135"/>
      <c r="AM22" s="136" t="s">
        <v>655</v>
      </c>
      <c r="AN22" s="135"/>
      <c r="AO22" s="135"/>
      <c r="AP22" s="135"/>
      <c r="AQ22" s="135"/>
      <c r="AR22" s="135"/>
      <c r="AS22" s="135"/>
      <c r="AV22" s="104"/>
      <c r="AW22" s="142"/>
      <c r="AX22" s="142" t="s">
        <v>860</v>
      </c>
      <c r="AY22" s="142" t="s">
        <v>893</v>
      </c>
      <c r="AZ22" s="104"/>
    </row>
    <row r="23" spans="3:52" ht="18" customHeight="1">
      <c r="D23" s="252" t="s">
        <v>220</v>
      </c>
      <c r="F23" s="252" t="s">
        <v>1031</v>
      </c>
      <c r="H23" s="252" t="s">
        <v>242</v>
      </c>
      <c r="J23" s="252" t="s">
        <v>346</v>
      </c>
      <c r="L23" s="252" t="s">
        <v>364</v>
      </c>
      <c r="N23" s="40" t="s">
        <v>992</v>
      </c>
      <c r="O23" s="39" t="s">
        <v>991</v>
      </c>
      <c r="P23" s="256">
        <v>21</v>
      </c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6" t="s">
        <v>655</v>
      </c>
      <c r="AK23" s="135"/>
      <c r="AL23" s="135"/>
      <c r="AM23" s="135"/>
      <c r="AN23" s="135"/>
      <c r="AO23" s="135"/>
      <c r="AP23" s="135"/>
      <c r="AQ23" s="135"/>
      <c r="AR23" s="135"/>
      <c r="AS23" s="135"/>
      <c r="AV23" s="104"/>
      <c r="AW23" s="143" t="s">
        <v>852</v>
      </c>
      <c r="AX23" s="143"/>
      <c r="AY23" s="143" t="s">
        <v>894</v>
      </c>
      <c r="AZ23" s="104"/>
    </row>
    <row r="24" spans="3:52" ht="18" customHeight="1">
      <c r="D24" s="252" t="s">
        <v>221</v>
      </c>
      <c r="F24" s="252" t="s">
        <v>1032</v>
      </c>
      <c r="H24" s="252" t="s">
        <v>243</v>
      </c>
      <c r="J24" s="252" t="s">
        <v>347</v>
      </c>
      <c r="L24" s="252" t="s">
        <v>365</v>
      </c>
      <c r="N24" s="40" t="s">
        <v>994</v>
      </c>
      <c r="O24" s="39" t="s">
        <v>993</v>
      </c>
      <c r="P24" s="256">
        <v>22</v>
      </c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P24" s="135"/>
      <c r="AQ24" s="135"/>
      <c r="AR24" s="135"/>
      <c r="AS24" s="135"/>
      <c r="AV24" s="104"/>
      <c r="AW24" s="143" t="s">
        <v>853</v>
      </c>
      <c r="AX24" s="143"/>
      <c r="AY24" s="143" t="s">
        <v>895</v>
      </c>
      <c r="AZ24" s="104"/>
    </row>
    <row r="25" spans="3:52" ht="18" customHeight="1">
      <c r="D25" s="252" t="s">
        <v>222</v>
      </c>
      <c r="F25" s="252" t="s">
        <v>1033</v>
      </c>
      <c r="H25" s="252" t="s">
        <v>244</v>
      </c>
      <c r="J25" s="252" t="s">
        <v>348</v>
      </c>
      <c r="L25" s="252" t="s">
        <v>366</v>
      </c>
      <c r="N25" s="40" t="s">
        <v>988</v>
      </c>
      <c r="O25" s="39" t="s">
        <v>987</v>
      </c>
      <c r="P25" s="256">
        <v>23</v>
      </c>
      <c r="AF25" s="104"/>
      <c r="AG25" s="104"/>
      <c r="AH25" s="104"/>
      <c r="AV25" s="104"/>
      <c r="AW25" s="143" t="s">
        <v>854</v>
      </c>
      <c r="AX25" s="143"/>
      <c r="AY25" s="143" t="s">
        <v>896</v>
      </c>
      <c r="AZ25" s="104"/>
    </row>
    <row r="26" spans="3:52" ht="18" customHeight="1">
      <c r="D26" s="252" t="s">
        <v>223</v>
      </c>
      <c r="F26" s="252" t="s">
        <v>1034</v>
      </c>
      <c r="H26" s="252" t="s">
        <v>245</v>
      </c>
      <c r="J26" s="252" t="s">
        <v>349</v>
      </c>
      <c r="L26" s="252" t="s">
        <v>367</v>
      </c>
      <c r="N26" s="40" t="s">
        <v>990</v>
      </c>
      <c r="O26" s="39" t="s">
        <v>989</v>
      </c>
      <c r="P26" s="256">
        <v>24</v>
      </c>
      <c r="AF26" s="104"/>
      <c r="AG26" s="104"/>
      <c r="AH26" s="104"/>
      <c r="AV26" s="104"/>
      <c r="AW26" s="143" t="s">
        <v>855</v>
      </c>
      <c r="AX26" s="143"/>
      <c r="AY26" s="143" t="s">
        <v>897</v>
      </c>
      <c r="AZ26" s="104"/>
    </row>
    <row r="27" spans="3:52" ht="18" customHeight="1">
      <c r="D27" s="252" t="s">
        <v>224</v>
      </c>
      <c r="F27" s="252" t="s">
        <v>1035</v>
      </c>
      <c r="H27" s="252" t="s">
        <v>246</v>
      </c>
      <c r="J27" s="252" t="s">
        <v>350</v>
      </c>
      <c r="L27" s="252" t="s">
        <v>368</v>
      </c>
      <c r="N27" s="40" t="s">
        <v>996</v>
      </c>
      <c r="O27" s="39" t="s">
        <v>995</v>
      </c>
      <c r="P27" s="256">
        <v>25</v>
      </c>
      <c r="AF27" s="104"/>
      <c r="AG27" s="104"/>
      <c r="AH27" s="104"/>
      <c r="AV27" s="104"/>
      <c r="AW27" s="143" t="s">
        <v>856</v>
      </c>
      <c r="AX27" s="143"/>
      <c r="AY27" s="143" t="s">
        <v>898</v>
      </c>
      <c r="AZ27" s="104"/>
    </row>
    <row r="28" spans="3:52" ht="18" customHeight="1">
      <c r="D28" s="252" t="s">
        <v>225</v>
      </c>
      <c r="F28" s="252" t="s">
        <v>1036</v>
      </c>
      <c r="H28" s="252" t="s">
        <v>247</v>
      </c>
      <c r="J28" s="252" t="s">
        <v>351</v>
      </c>
      <c r="L28" s="252" t="s">
        <v>369</v>
      </c>
      <c r="N28" s="40" t="s">
        <v>998</v>
      </c>
      <c r="O28" s="39" t="s">
        <v>997</v>
      </c>
      <c r="P28" s="256">
        <v>26</v>
      </c>
      <c r="AF28" s="104"/>
      <c r="AG28" s="104"/>
      <c r="AH28" s="104"/>
      <c r="AV28" s="104"/>
      <c r="AW28" s="143" t="s">
        <v>857</v>
      </c>
      <c r="AX28" s="143"/>
      <c r="AY28" s="143" t="s">
        <v>899</v>
      </c>
      <c r="AZ28" s="104"/>
    </row>
    <row r="29" spans="3:52" ht="18" customHeight="1">
      <c r="D29" s="252" t="s">
        <v>226</v>
      </c>
      <c r="F29" s="252" t="s">
        <v>1037</v>
      </c>
      <c r="H29" s="252" t="s">
        <v>248</v>
      </c>
      <c r="J29" s="252" t="s">
        <v>252</v>
      </c>
      <c r="L29" s="252" t="s">
        <v>370</v>
      </c>
      <c r="N29" s="40" t="s">
        <v>1010</v>
      </c>
      <c r="O29" s="39" t="s">
        <v>1009</v>
      </c>
      <c r="P29" s="256">
        <v>27</v>
      </c>
      <c r="AF29" s="104"/>
      <c r="AG29" s="104"/>
      <c r="AH29" s="104"/>
      <c r="AV29" s="104"/>
      <c r="AW29" s="143" t="s">
        <v>858</v>
      </c>
      <c r="AX29" s="143"/>
      <c r="AY29" s="143" t="s">
        <v>900</v>
      </c>
      <c r="AZ29" s="104"/>
    </row>
    <row r="30" spans="3:52" ht="18" customHeight="1">
      <c r="D30" s="252" t="s">
        <v>227</v>
      </c>
      <c r="F30" s="252" t="s">
        <v>1038</v>
      </c>
      <c r="H30" s="252" t="s">
        <v>249</v>
      </c>
      <c r="L30" s="252" t="s">
        <v>252</v>
      </c>
      <c r="N30" s="40" t="s">
        <v>1002</v>
      </c>
      <c r="O30" s="39" t="s">
        <v>1001</v>
      </c>
      <c r="P30" s="256">
        <v>28</v>
      </c>
      <c r="AF30" s="104"/>
      <c r="AG30" s="104"/>
      <c r="AH30" s="104"/>
      <c r="AV30" s="104"/>
      <c r="AW30" s="143" t="s">
        <v>859</v>
      </c>
      <c r="AX30" s="143"/>
      <c r="AY30" s="143" t="s">
        <v>901</v>
      </c>
      <c r="AZ30" s="104"/>
    </row>
    <row r="31" spans="3:52" ht="18" customHeight="1">
      <c r="D31" s="252" t="s">
        <v>228</v>
      </c>
      <c r="F31" s="252" t="s">
        <v>1039</v>
      </c>
      <c r="H31" s="252" t="s">
        <v>250</v>
      </c>
      <c r="N31" s="40" t="s">
        <v>1016</v>
      </c>
      <c r="O31" s="39" t="s">
        <v>1015</v>
      </c>
      <c r="P31" s="256">
        <v>29</v>
      </c>
      <c r="AH31" s="104"/>
      <c r="AV31" s="104"/>
      <c r="AW31" s="104"/>
      <c r="AX31" s="104"/>
      <c r="AY31" s="104"/>
      <c r="AZ31" s="104"/>
    </row>
    <row r="32" spans="3:52" ht="18" customHeight="1">
      <c r="D32" s="252" t="s">
        <v>229</v>
      </c>
      <c r="F32" s="252" t="s">
        <v>252</v>
      </c>
      <c r="H32" s="252" t="s">
        <v>251</v>
      </c>
      <c r="N32" s="40" t="s">
        <v>1012</v>
      </c>
      <c r="O32" s="39" t="s">
        <v>1011</v>
      </c>
      <c r="P32" s="256">
        <v>30</v>
      </c>
      <c r="AH32" s="104"/>
    </row>
    <row r="33" spans="4:34" ht="18" customHeight="1">
      <c r="D33" s="252" t="s">
        <v>230</v>
      </c>
      <c r="H33" s="252" t="s">
        <v>252</v>
      </c>
      <c r="N33" s="40" t="s">
        <v>1014</v>
      </c>
      <c r="O33" s="39" t="s">
        <v>1013</v>
      </c>
      <c r="P33" s="256">
        <v>31</v>
      </c>
      <c r="AH33" s="104"/>
    </row>
    <row r="34" spans="4:34" ht="18" customHeight="1">
      <c r="D34" s="252" t="s">
        <v>231</v>
      </c>
      <c r="N34" s="40" t="s">
        <v>1008</v>
      </c>
      <c r="O34" s="39" t="s">
        <v>1007</v>
      </c>
      <c r="P34" s="256">
        <v>32</v>
      </c>
      <c r="AH34" s="104"/>
    </row>
    <row r="35" spans="4:34" ht="18" customHeight="1">
      <c r="D35" s="252" t="s">
        <v>232</v>
      </c>
      <c r="N35" s="40" t="s">
        <v>1006</v>
      </c>
      <c r="O35" s="39" t="s">
        <v>1005</v>
      </c>
      <c r="P35" s="256">
        <v>33</v>
      </c>
      <c r="AH35" s="104"/>
    </row>
    <row r="36" spans="4:34" ht="18" customHeight="1">
      <c r="D36" s="252" t="s">
        <v>233</v>
      </c>
      <c r="P36" s="256">
        <v>34</v>
      </c>
      <c r="AH36" s="104"/>
    </row>
    <row r="37" spans="4:34" ht="18" customHeight="1">
      <c r="D37" s="252" t="s">
        <v>234</v>
      </c>
      <c r="H37" s="251" t="s">
        <v>1054</v>
      </c>
      <c r="J37" s="251" t="s">
        <v>1064</v>
      </c>
      <c r="L37" s="251" t="s">
        <v>1107</v>
      </c>
      <c r="P37" s="256">
        <v>35</v>
      </c>
      <c r="AH37" s="104"/>
    </row>
    <row r="38" spans="4:34" ht="18" customHeight="1">
      <c r="D38" s="252" t="s">
        <v>235</v>
      </c>
      <c r="H38" s="252" t="s">
        <v>1055</v>
      </c>
      <c r="J38" s="252" t="s">
        <v>1060</v>
      </c>
      <c r="L38" s="252" t="s">
        <v>1102</v>
      </c>
      <c r="P38" s="256">
        <v>36</v>
      </c>
      <c r="AH38" s="104"/>
    </row>
    <row r="39" spans="4:34" ht="18" customHeight="1">
      <c r="D39" s="252" t="s">
        <v>236</v>
      </c>
      <c r="H39" s="252" t="s">
        <v>1059</v>
      </c>
      <c r="J39" s="252" t="s">
        <v>1063</v>
      </c>
      <c r="L39" s="252" t="s">
        <v>1106</v>
      </c>
      <c r="P39" s="256">
        <v>37</v>
      </c>
      <c r="AH39" s="104"/>
    </row>
    <row r="40" spans="4:34" ht="18" customHeight="1">
      <c r="H40" s="252" t="s">
        <v>1058</v>
      </c>
      <c r="J40" s="252" t="s">
        <v>1062</v>
      </c>
      <c r="L40" s="252" t="s">
        <v>1105</v>
      </c>
      <c r="P40" s="256">
        <v>38</v>
      </c>
      <c r="AH40" s="104"/>
    </row>
    <row r="41" spans="4:34" ht="18" customHeight="1">
      <c r="H41" s="252" t="s">
        <v>1057</v>
      </c>
      <c r="J41" s="252" t="s">
        <v>1061</v>
      </c>
      <c r="L41" s="252" t="s">
        <v>1104</v>
      </c>
      <c r="P41" s="256">
        <v>39</v>
      </c>
      <c r="AH41" s="104"/>
    </row>
    <row r="42" spans="4:34" ht="18" customHeight="1">
      <c r="H42" s="252" t="s">
        <v>1056</v>
      </c>
      <c r="J42" s="252" t="s">
        <v>1056</v>
      </c>
      <c r="L42" s="252" t="s">
        <v>1103</v>
      </c>
      <c r="P42" s="256">
        <v>40</v>
      </c>
      <c r="AH42" s="104"/>
    </row>
    <row r="43" spans="4:34" ht="18" customHeight="1">
      <c r="L43" s="252" t="s">
        <v>1056</v>
      </c>
      <c r="P43" s="256">
        <v>41</v>
      </c>
      <c r="AH43" s="104"/>
    </row>
    <row r="44" spans="4:34" ht="18" customHeight="1">
      <c r="P44" s="256">
        <v>42</v>
      </c>
      <c r="AH44" s="104"/>
    </row>
    <row r="45" spans="4:34" ht="18" customHeight="1">
      <c r="P45" s="256">
        <v>43</v>
      </c>
      <c r="AH45" s="104"/>
    </row>
    <row r="46" spans="4:34" ht="18" customHeight="1">
      <c r="P46" s="256">
        <v>44</v>
      </c>
      <c r="AH46" s="104"/>
    </row>
    <row r="47" spans="4:34" ht="18" customHeight="1">
      <c r="P47" s="256">
        <v>45</v>
      </c>
      <c r="AH47" s="104"/>
    </row>
    <row r="48" spans="4:34" ht="18" customHeight="1">
      <c r="P48" s="256">
        <v>46</v>
      </c>
      <c r="AH48" s="104"/>
    </row>
    <row r="49" spans="16:34" ht="18" customHeight="1">
      <c r="P49" s="256">
        <v>47</v>
      </c>
      <c r="AH49" s="104"/>
    </row>
    <row r="50" spans="16:34" ht="18" customHeight="1">
      <c r="P50" s="256">
        <v>48</v>
      </c>
      <c r="AH50" s="104"/>
    </row>
    <row r="51" spans="16:34" ht="18" customHeight="1">
      <c r="P51" s="256">
        <v>49</v>
      </c>
      <c r="AH51" s="104"/>
    </row>
    <row r="52" spans="16:34" ht="18" customHeight="1">
      <c r="P52" s="256">
        <v>50</v>
      </c>
      <c r="AH52" s="104"/>
    </row>
    <row r="53" spans="16:34" ht="18" customHeight="1">
      <c r="AH53" s="104"/>
    </row>
    <row r="54" spans="16:34" ht="18" customHeight="1">
      <c r="AH54" s="104"/>
    </row>
    <row r="55" spans="16:34" ht="18" customHeight="1">
      <c r="AH55" s="104"/>
    </row>
    <row r="56" spans="16:34" ht="18" customHeight="1">
      <c r="AH56" s="104"/>
    </row>
    <row r="57" spans="16:34" ht="18" customHeight="1">
      <c r="AH57" s="104"/>
    </row>
    <row r="58" spans="16:34" ht="18" customHeight="1">
      <c r="AH58" s="104"/>
    </row>
    <row r="59" spans="16:34" ht="18" customHeight="1">
      <c r="AH59" s="104"/>
    </row>
    <row r="60" spans="16:34" ht="18" customHeight="1">
      <c r="AH60" s="104"/>
    </row>
    <row r="61" spans="16:34" ht="18" customHeight="1">
      <c r="AH61" s="104"/>
    </row>
    <row r="62" spans="16:34" ht="18" customHeight="1">
      <c r="AH62" s="104"/>
    </row>
    <row r="63" spans="16:34" ht="18" customHeight="1">
      <c r="AH63" s="104"/>
    </row>
    <row r="64" spans="16:34" ht="18" customHeight="1">
      <c r="AH64" s="104"/>
    </row>
    <row r="65" spans="34:34" ht="18" customHeight="1">
      <c r="AH65" s="104"/>
    </row>
    <row r="66" spans="34:34" ht="18" customHeight="1">
      <c r="AH66" s="104"/>
    </row>
    <row r="67" spans="34:34" ht="18" customHeight="1">
      <c r="AH67" s="104"/>
    </row>
    <row r="68" spans="34:34" ht="18" customHeight="1">
      <c r="AH68" s="104"/>
    </row>
  </sheetData>
  <phoneticPr fontId="7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90BCE-2421-439D-A8C9-BE5EAD094F59}">
  <sheetPr>
    <tabColor theme="5" tint="0.39997558519241921"/>
    <pageSetUpPr fitToPage="1"/>
  </sheetPr>
  <dimension ref="A1:F14"/>
  <sheetViews>
    <sheetView view="pageBreakPreview" zoomScaleNormal="100" zoomScaleSheetLayoutView="100" workbookViewId="0"/>
  </sheetViews>
  <sheetFormatPr defaultColWidth="8.77734375" defaultRowHeight="13.2"/>
  <cols>
    <col min="1" max="1" width="8.6640625" style="265" customWidth="1"/>
    <col min="2" max="2" width="34.6640625" style="265" customWidth="1"/>
    <col min="3" max="3" width="3.44140625" style="265" customWidth="1"/>
    <col min="4" max="4" width="8.6640625" style="265" customWidth="1"/>
    <col min="5" max="5" width="34.21875" style="265" customWidth="1"/>
    <col min="6" max="16384" width="8.77734375" style="265"/>
  </cols>
  <sheetData>
    <row r="1" spans="1:6" ht="19.95" customHeight="1">
      <c r="A1" s="295"/>
      <c r="B1" s="295"/>
      <c r="C1" s="295"/>
      <c r="D1" s="295"/>
      <c r="E1" s="296" t="s">
        <v>1084</v>
      </c>
      <c r="F1" s="264"/>
    </row>
    <row r="2" spans="1:6" ht="15" customHeight="1">
      <c r="A2" s="264" t="s">
        <v>1111</v>
      </c>
      <c r="B2" s="264"/>
      <c r="C2" s="264"/>
      <c r="D2" s="264" t="s">
        <v>1112</v>
      </c>
      <c r="E2" s="264"/>
      <c r="F2" s="264"/>
    </row>
    <row r="3" spans="1:6" ht="25.05" customHeight="1">
      <c r="A3" s="266" t="s">
        <v>1087</v>
      </c>
      <c r="B3" s="263"/>
      <c r="C3" s="264"/>
      <c r="D3" s="266" t="s">
        <v>1087</v>
      </c>
      <c r="E3" s="263"/>
      <c r="F3" s="264"/>
    </row>
    <row r="4" spans="1:6" ht="156" customHeight="1">
      <c r="A4" s="812"/>
      <c r="B4" s="813"/>
      <c r="C4" s="264"/>
      <c r="D4" s="812"/>
      <c r="E4" s="813"/>
      <c r="F4" s="264"/>
    </row>
    <row r="5" spans="1:6">
      <c r="A5" s="267"/>
      <c r="B5" s="267"/>
      <c r="C5" s="264"/>
      <c r="D5" s="267"/>
      <c r="E5" s="267"/>
      <c r="F5" s="264"/>
    </row>
    <row r="6" spans="1:6" ht="25.05" customHeight="1">
      <c r="A6" s="266" t="s">
        <v>1087</v>
      </c>
      <c r="B6" s="263"/>
      <c r="C6" s="264"/>
      <c r="D6" s="266" t="s">
        <v>1087</v>
      </c>
      <c r="E6" s="263"/>
      <c r="F6" s="264"/>
    </row>
    <row r="7" spans="1:6" ht="156" customHeight="1">
      <c r="A7" s="812"/>
      <c r="B7" s="813"/>
      <c r="C7" s="264"/>
      <c r="D7" s="812"/>
      <c r="E7" s="813"/>
      <c r="F7" s="264"/>
    </row>
    <row r="8" spans="1:6">
      <c r="A8" s="267"/>
      <c r="B8" s="267"/>
      <c r="C8" s="264"/>
      <c r="D8" s="267"/>
      <c r="E8" s="267"/>
      <c r="F8" s="264"/>
    </row>
    <row r="9" spans="1:6" ht="25.05" customHeight="1">
      <c r="A9" s="266" t="s">
        <v>1087</v>
      </c>
      <c r="B9" s="263"/>
      <c r="C9" s="264"/>
      <c r="D9" s="266" t="s">
        <v>1087</v>
      </c>
      <c r="E9" s="263"/>
      <c r="F9" s="264"/>
    </row>
    <row r="10" spans="1:6" ht="156" customHeight="1">
      <c r="A10" s="812"/>
      <c r="B10" s="813"/>
      <c r="C10" s="264"/>
      <c r="D10" s="812"/>
      <c r="E10" s="813"/>
      <c r="F10" s="264"/>
    </row>
    <row r="11" spans="1:6">
      <c r="A11" s="267"/>
      <c r="B11" s="267"/>
      <c r="C11" s="264"/>
      <c r="D11" s="267"/>
      <c r="E11" s="267"/>
      <c r="F11" s="264"/>
    </row>
    <row r="12" spans="1:6" ht="25.05" customHeight="1">
      <c r="A12" s="266" t="s">
        <v>1087</v>
      </c>
      <c r="B12" s="263"/>
      <c r="C12" s="264"/>
      <c r="D12" s="266" t="s">
        <v>1087</v>
      </c>
      <c r="E12" s="263"/>
      <c r="F12" s="264"/>
    </row>
    <row r="13" spans="1:6" ht="156" customHeight="1">
      <c r="A13" s="812"/>
      <c r="B13" s="813"/>
      <c r="C13" s="264"/>
      <c r="D13" s="812"/>
      <c r="E13" s="813"/>
      <c r="F13" s="264"/>
    </row>
    <row r="14" spans="1:6">
      <c r="A14" s="264"/>
      <c r="B14" s="264"/>
      <c r="C14" s="264"/>
      <c r="D14" s="264"/>
      <c r="E14" s="264"/>
      <c r="F14" s="264"/>
    </row>
  </sheetData>
  <sheetProtection formatColumns="0" formatRows="0"/>
  <mergeCells count="8">
    <mergeCell ref="A13:B13"/>
    <mergeCell ref="D13:E13"/>
    <mergeCell ref="A4:B4"/>
    <mergeCell ref="D4:E4"/>
    <mergeCell ref="A7:B7"/>
    <mergeCell ref="D7:E7"/>
    <mergeCell ref="A10:B10"/>
    <mergeCell ref="D10:E10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9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0.39997558519241921"/>
  </sheetPr>
  <dimension ref="A1:J28"/>
  <sheetViews>
    <sheetView view="pageBreakPreview" zoomScale="90" zoomScaleNormal="70" zoomScaleSheetLayoutView="90" workbookViewId="0">
      <selection activeCell="F14" sqref="F14:H14"/>
    </sheetView>
  </sheetViews>
  <sheetFormatPr defaultColWidth="9" defaultRowHeight="13.2"/>
  <cols>
    <col min="1" max="1" width="20.33203125" style="2" customWidth="1"/>
    <col min="2" max="2" width="13.21875" style="2" customWidth="1"/>
    <col min="3" max="3" width="3.77734375" style="2" customWidth="1"/>
    <col min="4" max="4" width="13.21875" style="2" customWidth="1"/>
    <col min="5" max="5" width="3.77734375" style="2" customWidth="1"/>
    <col min="6" max="6" width="13.21875" style="2" customWidth="1"/>
    <col min="7" max="7" width="3.77734375" style="2" customWidth="1"/>
    <col min="8" max="8" width="13.21875" style="2" customWidth="1"/>
    <col min="9" max="10" width="3.77734375" style="2" customWidth="1"/>
    <col min="11" max="16384" width="9" style="2"/>
  </cols>
  <sheetData>
    <row r="1" spans="1:10" ht="14.4">
      <c r="H1" s="828" t="s">
        <v>210</v>
      </c>
      <c r="I1" s="828"/>
      <c r="J1" s="32"/>
    </row>
    <row r="2" spans="1:10" ht="21">
      <c r="A2" s="829" t="s">
        <v>115</v>
      </c>
      <c r="B2" s="829"/>
      <c r="C2" s="829"/>
      <c r="D2" s="829"/>
      <c r="E2" s="829"/>
      <c r="F2" s="829"/>
      <c r="G2" s="829"/>
      <c r="H2" s="829"/>
      <c r="I2" s="829"/>
      <c r="J2" s="31"/>
    </row>
    <row r="3" spans="1:10" ht="26.25" customHeight="1"/>
    <row r="4" spans="1:10" ht="27.75" customHeight="1">
      <c r="A4" s="2" t="s">
        <v>116</v>
      </c>
    </row>
    <row r="5" spans="1:10" ht="27.75" customHeight="1">
      <c r="A5" s="29" t="s">
        <v>117</v>
      </c>
      <c r="B5" s="817" t="s">
        <v>118</v>
      </c>
      <c r="C5" s="821"/>
      <c r="D5" s="821"/>
      <c r="E5" s="821"/>
      <c r="F5" s="830" t="s">
        <v>119</v>
      </c>
      <c r="G5" s="830"/>
      <c r="H5" s="830"/>
      <c r="I5" s="830"/>
      <c r="J5" s="30"/>
    </row>
    <row r="6" spans="1:10" ht="27.75" customHeight="1">
      <c r="A6" s="25"/>
      <c r="B6" s="25"/>
      <c r="C6" s="9"/>
      <c r="D6" s="9"/>
      <c r="E6" s="30"/>
      <c r="F6" s="25"/>
      <c r="G6" s="9"/>
      <c r="H6" s="9"/>
      <c r="I6" s="28"/>
      <c r="J6" s="30"/>
    </row>
    <row r="7" spans="1:10" ht="27.75" customHeight="1">
      <c r="A7" s="10" t="s">
        <v>120</v>
      </c>
      <c r="B7" s="824">
        <f>'24.(別紙4-2)収支計算書内訳'!I22</f>
        <v>0</v>
      </c>
      <c r="C7" s="825"/>
      <c r="D7" s="825"/>
      <c r="E7" s="11" t="s">
        <v>121</v>
      </c>
      <c r="F7" s="826" t="str">
        <f>'24.(別紙4-2)収支計算書内訳'!I23</f>
        <v/>
      </c>
      <c r="G7" s="827"/>
      <c r="H7" s="827"/>
      <c r="I7" s="11" t="s">
        <v>121</v>
      </c>
    </row>
    <row r="8" spans="1:10" ht="27.75" customHeight="1">
      <c r="A8" s="10"/>
      <c r="B8" s="822"/>
      <c r="C8" s="823"/>
      <c r="D8" s="823"/>
      <c r="E8" s="11"/>
      <c r="F8" s="822"/>
      <c r="G8" s="823"/>
      <c r="H8" s="823"/>
      <c r="I8" s="11"/>
    </row>
    <row r="9" spans="1:10" ht="27.75" customHeight="1">
      <c r="A9" s="10" t="s">
        <v>122</v>
      </c>
      <c r="B9" s="826">
        <f>B14-B7</f>
        <v>0</v>
      </c>
      <c r="C9" s="827"/>
      <c r="D9" s="827"/>
      <c r="E9" s="11" t="s">
        <v>121</v>
      </c>
      <c r="F9" s="826" t="e">
        <f>F14-F7</f>
        <v>#VALUE!</v>
      </c>
      <c r="G9" s="827"/>
      <c r="H9" s="827"/>
      <c r="I9" s="11" t="s">
        <v>121</v>
      </c>
    </row>
    <row r="10" spans="1:10" ht="27.75" customHeight="1">
      <c r="A10" s="10"/>
      <c r="B10" s="822"/>
      <c r="C10" s="823"/>
      <c r="D10" s="823"/>
      <c r="E10" s="11"/>
      <c r="F10" s="822"/>
      <c r="G10" s="823"/>
      <c r="H10" s="823"/>
      <c r="I10" s="11"/>
    </row>
    <row r="11" spans="1:10" ht="27.75" customHeight="1">
      <c r="A11" s="10" t="s">
        <v>123</v>
      </c>
      <c r="B11" s="826"/>
      <c r="C11" s="827"/>
      <c r="D11" s="827"/>
      <c r="E11" s="11" t="s">
        <v>121</v>
      </c>
      <c r="F11" s="826"/>
      <c r="G11" s="827"/>
      <c r="H11" s="827"/>
      <c r="I11" s="11" t="s">
        <v>121</v>
      </c>
    </row>
    <row r="12" spans="1:10" ht="27.75" customHeight="1">
      <c r="A12" s="10" t="s">
        <v>124</v>
      </c>
      <c r="B12" s="822"/>
      <c r="C12" s="823"/>
      <c r="D12" s="823"/>
      <c r="E12" s="11"/>
      <c r="F12" s="822"/>
      <c r="G12" s="823"/>
      <c r="H12" s="823"/>
      <c r="I12" s="11"/>
    </row>
    <row r="13" spans="1:10" ht="27.75" customHeight="1">
      <c r="A13" s="10"/>
      <c r="B13" s="822"/>
      <c r="C13" s="823"/>
      <c r="D13" s="823"/>
      <c r="E13" s="11"/>
      <c r="F13" s="822"/>
      <c r="G13" s="823"/>
      <c r="H13" s="823"/>
      <c r="I13" s="11"/>
    </row>
    <row r="14" spans="1:10" ht="27.75" customHeight="1">
      <c r="A14" s="27" t="s">
        <v>125</v>
      </c>
      <c r="B14" s="824">
        <f>'11.(別紙4)収支計算書_申請時'!B14</f>
        <v>0</v>
      </c>
      <c r="C14" s="825"/>
      <c r="D14" s="825"/>
      <c r="E14" s="11" t="s">
        <v>121</v>
      </c>
      <c r="F14" s="826">
        <f>'24.(別紙4-2)収支計算書内訳'!I19</f>
        <v>0</v>
      </c>
      <c r="G14" s="827"/>
      <c r="H14" s="827"/>
      <c r="I14" s="11" t="s">
        <v>121</v>
      </c>
    </row>
    <row r="15" spans="1:10" ht="27.75" customHeight="1">
      <c r="A15" s="12"/>
      <c r="B15" s="819"/>
      <c r="C15" s="820"/>
      <c r="D15" s="820"/>
      <c r="E15" s="8"/>
      <c r="F15" s="819"/>
      <c r="G15" s="820"/>
      <c r="H15" s="820"/>
      <c r="I15" s="8"/>
      <c r="J15" s="10"/>
    </row>
    <row r="16" spans="1:10" ht="27.75" customHeight="1"/>
    <row r="17" spans="1:10" ht="27.75" customHeight="1">
      <c r="A17" s="2" t="s">
        <v>126</v>
      </c>
    </row>
    <row r="18" spans="1:10" ht="27.75" customHeight="1">
      <c r="A18" s="814" t="s">
        <v>127</v>
      </c>
      <c r="B18" s="817" t="s">
        <v>128</v>
      </c>
      <c r="C18" s="821"/>
      <c r="D18" s="821"/>
      <c r="E18" s="818"/>
      <c r="F18" s="817" t="s">
        <v>119</v>
      </c>
      <c r="G18" s="821"/>
      <c r="H18" s="821"/>
      <c r="I18" s="818"/>
      <c r="J18" s="27"/>
    </row>
    <row r="19" spans="1:10" ht="27.75" customHeight="1">
      <c r="A19" s="816"/>
      <c r="B19" s="817" t="s">
        <v>129</v>
      </c>
      <c r="C19" s="818"/>
      <c r="D19" s="817" t="s">
        <v>130</v>
      </c>
      <c r="E19" s="818"/>
      <c r="F19" s="817" t="s">
        <v>129</v>
      </c>
      <c r="G19" s="818"/>
      <c r="H19" s="817" t="s">
        <v>130</v>
      </c>
      <c r="I19" s="818"/>
      <c r="J19" s="30"/>
    </row>
    <row r="20" spans="1:10" ht="27.75" customHeight="1">
      <c r="A20" s="814" t="s">
        <v>1117</v>
      </c>
      <c r="B20" s="25"/>
      <c r="C20" s="26"/>
      <c r="D20" s="25"/>
      <c r="E20" s="26"/>
      <c r="F20" s="25"/>
      <c r="G20" s="26"/>
      <c r="H20" s="25"/>
      <c r="I20" s="26"/>
      <c r="J20" s="27"/>
    </row>
    <row r="21" spans="1:10" ht="27.75" customHeight="1">
      <c r="A21" s="815"/>
      <c r="B21" s="13">
        <f>B7</f>
        <v>0</v>
      </c>
      <c r="C21" s="11" t="s">
        <v>121</v>
      </c>
      <c r="D21" s="13">
        <f>B14</f>
        <v>0</v>
      </c>
      <c r="E21" s="11" t="s">
        <v>121</v>
      </c>
      <c r="F21" s="13" t="str">
        <f>F7</f>
        <v/>
      </c>
      <c r="G21" s="11" t="s">
        <v>121</v>
      </c>
      <c r="H21" s="13">
        <f>F14</f>
        <v>0</v>
      </c>
      <c r="I21" s="11" t="s">
        <v>121</v>
      </c>
    </row>
    <row r="22" spans="1:10" ht="35.25" customHeight="1">
      <c r="A22" s="816"/>
      <c r="B22" s="14" t="str">
        <f>IF(B21=B7,"","収入の部の補助金計と一致せず")</f>
        <v/>
      </c>
      <c r="C22" s="15"/>
      <c r="D22" s="16" t="str">
        <f>IF(D21=B14,"","収入の部の予算合計と一致せず")</f>
        <v/>
      </c>
      <c r="E22" s="15"/>
      <c r="F22" s="14" t="str">
        <f>IF(F21=F7,"","収入の部の補助金実績と一致せず")</f>
        <v/>
      </c>
      <c r="G22" s="15"/>
      <c r="H22" s="14" t="str">
        <f>IF(H21=F14,"","収入の部の実績合計と一致せず")</f>
        <v/>
      </c>
      <c r="I22" s="15"/>
      <c r="J22" s="19"/>
    </row>
    <row r="23" spans="1:10" ht="21" customHeight="1">
      <c r="A23" s="2" t="s">
        <v>131</v>
      </c>
    </row>
    <row r="24" spans="1:10" ht="21" customHeight="1">
      <c r="A24" s="2" t="s">
        <v>132</v>
      </c>
    </row>
    <row r="25" spans="1:10" ht="21" customHeight="1">
      <c r="A25" s="2" t="s">
        <v>133</v>
      </c>
    </row>
    <row r="26" spans="1:10" ht="21" customHeight="1">
      <c r="A26" s="2" t="s">
        <v>134</v>
      </c>
    </row>
    <row r="27" spans="1:10" ht="21" customHeight="1"/>
    <row r="28" spans="1:10" ht="21" customHeight="1"/>
  </sheetData>
  <sheetProtection sheet="1" formatColumns="0" formatRows="0"/>
  <mergeCells count="30">
    <mergeCell ref="H1:I1"/>
    <mergeCell ref="A2:I2"/>
    <mergeCell ref="B5:E5"/>
    <mergeCell ref="F5:I5"/>
    <mergeCell ref="B7:D7"/>
    <mergeCell ref="F7:H7"/>
    <mergeCell ref="B8:D8"/>
    <mergeCell ref="F8:H8"/>
    <mergeCell ref="B9:D9"/>
    <mergeCell ref="F9:H9"/>
    <mergeCell ref="B10:D10"/>
    <mergeCell ref="F10:H10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  <mergeCell ref="A18:A19"/>
    <mergeCell ref="B18:E18"/>
    <mergeCell ref="F18:I18"/>
    <mergeCell ref="A20:A22"/>
    <mergeCell ref="B19:C19"/>
    <mergeCell ref="D19:E19"/>
    <mergeCell ref="F19:G19"/>
    <mergeCell ref="H19:I19"/>
  </mergeCells>
  <phoneticPr fontId="7"/>
  <conditionalFormatting sqref="A20:A22">
    <cfRule type="containsBlanks" dxfId="7" priority="2">
      <formula>LEN(TRIM(A20))=0</formula>
    </cfRule>
  </conditionalFormatting>
  <conditionalFormatting sqref="B7:D7 B9:D9 B21 D21">
    <cfRule type="cellIs" dxfId="6" priority="4" operator="equal">
      <formula>""</formula>
    </cfRule>
  </conditionalFormatting>
  <conditionalFormatting sqref="B14:D14">
    <cfRule type="containsBlanks" dxfId="5" priority="3">
      <formula>LEN(TRIM(B14))=0</formula>
    </cfRule>
  </conditionalFormatting>
  <printOptions horizontalCentered="1"/>
  <pageMargins left="0.70866141732283472" right="0.70866141732283472" top="0.55118110236220474" bottom="0.74803149606299213" header="0.31496062992125984" footer="0.31496062992125984"/>
  <pageSetup paperSize="9" scale="96" orientation="portrait" r:id="rId1"/>
  <colBreaks count="1" manualBreakCount="1">
    <brk id="9" max="27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C882-F26C-40EE-B857-5770EC8B9F01}">
  <sheetPr>
    <tabColor theme="5" tint="0.39997558519241921"/>
    <pageSetUpPr fitToPage="1"/>
  </sheetPr>
  <dimension ref="A1:M26"/>
  <sheetViews>
    <sheetView view="pageBreakPreview" zoomScale="80" zoomScaleNormal="100" zoomScaleSheetLayoutView="80" workbookViewId="0">
      <selection activeCell="A5" sqref="A5:XFD5"/>
    </sheetView>
  </sheetViews>
  <sheetFormatPr defaultColWidth="9" defaultRowHeight="13.2"/>
  <cols>
    <col min="1" max="1" width="2.6640625" style="1" customWidth="1"/>
    <col min="2" max="2" width="22.6640625" style="1" customWidth="1"/>
    <col min="3" max="3" width="6.6640625" style="1" customWidth="1"/>
    <col min="4" max="4" width="10.6640625" style="1" customWidth="1"/>
    <col min="5" max="7" width="8.6640625" style="1" customWidth="1"/>
    <col min="8" max="8" width="14.6640625" style="1" customWidth="1"/>
    <col min="9" max="10" width="13.6640625" style="1" customWidth="1"/>
    <col min="11" max="11" width="14.6640625" style="1" customWidth="1"/>
    <col min="12" max="12" width="15.6640625" style="1" customWidth="1"/>
    <col min="13" max="16384" width="9" style="1"/>
  </cols>
  <sheetData>
    <row r="1" spans="1:13" ht="14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2" t="s">
        <v>1139</v>
      </c>
      <c r="M1" s="2"/>
    </row>
    <row r="2" spans="1:13" ht="21">
      <c r="A2" s="117" t="s">
        <v>1091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6.05" customHeight="1">
      <c r="A3" s="118"/>
      <c r="B3" s="118"/>
      <c r="C3" s="118"/>
      <c r="D3" s="2"/>
      <c r="E3" s="2"/>
      <c r="F3" s="2"/>
      <c r="G3" s="2"/>
      <c r="H3" s="2"/>
      <c r="I3" s="30"/>
      <c r="J3" s="2"/>
      <c r="K3" s="2"/>
      <c r="L3" s="2"/>
      <c r="M3" s="2"/>
    </row>
    <row r="4" spans="1:13" ht="30.75" customHeight="1">
      <c r="A4" s="222"/>
      <c r="B4" s="222" t="s">
        <v>1114</v>
      </c>
      <c r="C4" s="48"/>
      <c r="D4" s="48"/>
      <c r="E4" s="48"/>
      <c r="F4" s="2"/>
      <c r="G4" s="2"/>
      <c r="H4" s="817" t="s">
        <v>46</v>
      </c>
      <c r="I4" s="818"/>
      <c r="J4" s="833" t="str">
        <f>申請用入力!R4&amp;""</f>
        <v/>
      </c>
      <c r="K4" s="834"/>
      <c r="L4" s="835"/>
      <c r="M4" s="2"/>
    </row>
    <row r="5" spans="1:13" ht="19.95" customHeight="1">
      <c r="A5" s="2"/>
      <c r="B5" s="114"/>
      <c r="C5" s="114"/>
      <c r="D5" s="114"/>
      <c r="E5" s="114"/>
      <c r="F5" s="120"/>
      <c r="G5" s="120"/>
      <c r="H5" s="120"/>
      <c r="I5" s="120"/>
      <c r="J5" s="120"/>
      <c r="K5" s="121"/>
      <c r="L5" s="2"/>
      <c r="M5" s="2"/>
    </row>
    <row r="6" spans="1:13" s="4" customFormat="1" ht="28.5" customHeight="1">
      <c r="A6" s="831" t="s">
        <v>135</v>
      </c>
      <c r="B6" s="832"/>
      <c r="C6" s="122" t="s">
        <v>136</v>
      </c>
      <c r="D6" s="122" t="s">
        <v>137</v>
      </c>
      <c r="E6" s="122" t="s">
        <v>138</v>
      </c>
      <c r="F6" s="123" t="s">
        <v>139</v>
      </c>
      <c r="G6" s="123" t="s">
        <v>140</v>
      </c>
      <c r="H6" s="122" t="s">
        <v>1174</v>
      </c>
      <c r="I6" s="122" t="s">
        <v>141</v>
      </c>
      <c r="J6" s="122" t="s">
        <v>142</v>
      </c>
      <c r="K6" s="122" t="s">
        <v>143</v>
      </c>
      <c r="L6" s="52" t="s">
        <v>30</v>
      </c>
      <c r="M6" s="124"/>
    </row>
    <row r="7" spans="1:13" s="4" customFormat="1" ht="40.049999999999997" customHeight="1">
      <c r="A7" s="276"/>
      <c r="B7" s="257" t="str">
        <f>IF(報告用入力!E32="","",報告用入力!E32)</f>
        <v/>
      </c>
      <c r="C7" s="273" t="str">
        <f>IF(報告用入力!I32="","",報告用入力!I32)</f>
        <v/>
      </c>
      <c r="D7" s="366" t="str">
        <f>IF(報告用入力!G32="","",報告用入力!G32)</f>
        <v/>
      </c>
      <c r="E7" s="368" t="str">
        <f>IF(報告用入力!H32="","",報告用入力!H32)</f>
        <v/>
      </c>
      <c r="F7" s="273" t="str">
        <f>IF(報告用入力!J32="","",LEFT(報告用入力!J32,3))</f>
        <v/>
      </c>
      <c r="G7" s="273" t="str">
        <f>IF(報告用入力!K32="","",報告用入力!K32)</f>
        <v/>
      </c>
      <c r="H7" s="369" t="str">
        <f>IF(報告用入力!L32="","",報告用入力!L32)</f>
        <v xml:space="preserve"> </v>
      </c>
      <c r="I7" s="274" t="str">
        <f>IF(報告用入力!M32="","",報告用入力!M32)</f>
        <v/>
      </c>
      <c r="J7" s="274" t="str">
        <f>IF(報告用入力!O32="","",報告用入力!O32)</f>
        <v/>
      </c>
      <c r="K7" s="274" t="str">
        <f>IF(報告用入力!P32="","",報告用入力!P32)</f>
        <v/>
      </c>
      <c r="L7" s="836" t="str">
        <f>IF(報告用入力!E38="","",報告用入力!E38)</f>
        <v/>
      </c>
      <c r="M7" s="124"/>
    </row>
    <row r="8" spans="1:13" s="4" customFormat="1" ht="40.049999999999997" customHeight="1">
      <c r="A8" s="276"/>
      <c r="B8" s="275" t="str">
        <f>IF(報告用入力!E33="","",報告用入力!E33)</f>
        <v/>
      </c>
      <c r="C8" s="220" t="str">
        <f>IF(報告用入力!I33="","",報告用入力!I33)</f>
        <v/>
      </c>
      <c r="D8" s="367" t="str">
        <f>IF(報告用入力!G33="","",報告用入力!G33)</f>
        <v/>
      </c>
      <c r="E8" s="370" t="str">
        <f>IF(報告用入力!H33="","",報告用入力!H33)</f>
        <v/>
      </c>
      <c r="F8" s="220" t="str">
        <f>IF(報告用入力!J33="","",LEFT(報告用入力!J33,3))</f>
        <v/>
      </c>
      <c r="G8" s="220" t="str">
        <f>IF(報告用入力!K33="","",報告用入力!K33)</f>
        <v/>
      </c>
      <c r="H8" s="371" t="str">
        <f>IF(報告用入力!L33="","",報告用入力!L33)</f>
        <v xml:space="preserve"> </v>
      </c>
      <c r="I8" s="221" t="str">
        <f>IF(報告用入力!M33="","",報告用入力!M33)</f>
        <v/>
      </c>
      <c r="J8" s="221" t="str">
        <f>IF(報告用入力!O33="","",報告用入力!O33)</f>
        <v/>
      </c>
      <c r="K8" s="221" t="str">
        <f>IF(報告用入力!P33="","",報告用入力!P33)</f>
        <v/>
      </c>
      <c r="L8" s="837"/>
      <c r="M8" s="124"/>
    </row>
    <row r="9" spans="1:13" s="4" customFormat="1" ht="40.049999999999997" customHeight="1">
      <c r="A9" s="111"/>
      <c r="B9" s="275" t="str">
        <f>IF(報告用入力!E34="","",報告用入力!E34)</f>
        <v/>
      </c>
      <c r="C9" s="220" t="str">
        <f>IF(報告用入力!I34="","",報告用入力!I34)</f>
        <v/>
      </c>
      <c r="D9" s="367" t="str">
        <f>IF(報告用入力!G34="","",報告用入力!G34)</f>
        <v/>
      </c>
      <c r="E9" s="370" t="str">
        <f>IF(報告用入力!H34="","",報告用入力!H34)</f>
        <v/>
      </c>
      <c r="F9" s="220" t="str">
        <f>IF(報告用入力!J34="","",LEFT(報告用入力!J34,3))</f>
        <v/>
      </c>
      <c r="G9" s="220" t="str">
        <f>IF(報告用入力!K34="","",報告用入力!K34)</f>
        <v/>
      </c>
      <c r="H9" s="371" t="str">
        <f>IF(報告用入力!L34="","",報告用入力!L34)</f>
        <v xml:space="preserve"> </v>
      </c>
      <c r="I9" s="221" t="str">
        <f>IF(報告用入力!M34="","",報告用入力!M34)</f>
        <v/>
      </c>
      <c r="J9" s="221" t="str">
        <f>IF(報告用入力!O34="","",報告用入力!O34)</f>
        <v/>
      </c>
      <c r="K9" s="221" t="str">
        <f>IF(報告用入力!P34="","",報告用入力!P34)</f>
        <v/>
      </c>
      <c r="L9" s="837"/>
      <c r="M9" s="124"/>
    </row>
    <row r="10" spans="1:13" s="4" customFormat="1" ht="40.049999999999997" customHeight="1">
      <c r="A10" s="111"/>
      <c r="B10" s="275" t="str">
        <f>IF(報告用入力!E35="","",報告用入力!E35)</f>
        <v/>
      </c>
      <c r="C10" s="220" t="str">
        <f>IF(報告用入力!I35="","",報告用入力!I35)</f>
        <v/>
      </c>
      <c r="D10" s="367" t="str">
        <f>IF(報告用入力!G35="","",報告用入力!G35)</f>
        <v/>
      </c>
      <c r="E10" s="370" t="str">
        <f>IF(報告用入力!H35="","",報告用入力!H35)</f>
        <v/>
      </c>
      <c r="F10" s="220" t="str">
        <f>IF(報告用入力!J35="","",LEFT(報告用入力!J35,3))</f>
        <v/>
      </c>
      <c r="G10" s="220" t="str">
        <f>IF(報告用入力!K35="","",報告用入力!K35)</f>
        <v/>
      </c>
      <c r="H10" s="371" t="str">
        <f>IF(報告用入力!L35="","",報告用入力!L35)</f>
        <v xml:space="preserve"> </v>
      </c>
      <c r="I10" s="221" t="str">
        <f>IF(報告用入力!M35="","",報告用入力!M35)</f>
        <v/>
      </c>
      <c r="J10" s="221" t="str">
        <f>IF(報告用入力!O35="","",報告用入力!O35)</f>
        <v/>
      </c>
      <c r="K10" s="221" t="str">
        <f>IF(報告用入力!P35="","",報告用入力!P35)</f>
        <v/>
      </c>
      <c r="L10" s="837"/>
      <c r="M10" s="124"/>
    </row>
    <row r="11" spans="1:13" s="4" customFormat="1" ht="40.049999999999997" customHeight="1" thickBot="1">
      <c r="A11" s="277"/>
      <c r="B11" s="275" t="str">
        <f>IF(報告用入力!E36="","",報告用入力!E36)</f>
        <v/>
      </c>
      <c r="C11" s="220" t="str">
        <f>IF(報告用入力!I36="","",報告用入力!I36)</f>
        <v/>
      </c>
      <c r="D11" s="367" t="str">
        <f>IF(報告用入力!G36="","",報告用入力!G36)</f>
        <v/>
      </c>
      <c r="E11" s="370" t="str">
        <f>IF(報告用入力!H36="","",報告用入力!H36)</f>
        <v/>
      </c>
      <c r="F11" s="373" t="str">
        <f>IF(報告用入力!J36="","",LEFT(報告用入力!J36,3))</f>
        <v/>
      </c>
      <c r="G11" s="373" t="str">
        <f>IF(報告用入力!K36="","",報告用入力!K36)</f>
        <v/>
      </c>
      <c r="H11" s="372" t="str">
        <f>IF(報告用入力!L36="","",報告用入力!L36)</f>
        <v xml:space="preserve"> </v>
      </c>
      <c r="I11" s="278" t="str">
        <f>IF(報告用入力!M36="","",報告用入力!M36)</f>
        <v/>
      </c>
      <c r="J11" s="278" t="str">
        <f>IF(報告用入力!O36="","",報告用入力!O36)</f>
        <v/>
      </c>
      <c r="K11" s="278" t="str">
        <f>IF(報告用入力!P36="","",報告用入力!P36)</f>
        <v/>
      </c>
      <c r="L11" s="838"/>
      <c r="M11" s="124"/>
    </row>
    <row r="12" spans="1:13" s="3" customFormat="1" ht="28.5" customHeight="1">
      <c r="A12" s="125"/>
      <c r="B12" s="362"/>
      <c r="C12" s="364"/>
      <c r="D12" s="365"/>
      <c r="E12" s="365"/>
      <c r="F12" s="364"/>
      <c r="G12" s="364"/>
      <c r="H12" s="374" t="s">
        <v>148</v>
      </c>
      <c r="I12" s="279">
        <f>SUM(I7:I11)</f>
        <v>0</v>
      </c>
      <c r="J12" s="279">
        <f>SUM(J7:J11)</f>
        <v>0</v>
      </c>
      <c r="K12" s="279">
        <f>SUM(K7:K11)</f>
        <v>0</v>
      </c>
      <c r="L12" s="363"/>
      <c r="M12" s="126"/>
    </row>
    <row r="13" spans="1:13" s="3" customFormat="1" ht="19.95" customHeight="1">
      <c r="A13" s="83"/>
      <c r="B13" s="83" t="s">
        <v>149</v>
      </c>
      <c r="C13" s="126"/>
      <c r="D13" s="127"/>
      <c r="E13" s="127"/>
      <c r="F13" s="126"/>
      <c r="G13" s="126"/>
      <c r="H13" s="48"/>
      <c r="I13" s="128"/>
      <c r="J13" s="128"/>
      <c r="K13" s="128"/>
      <c r="L13" s="126"/>
      <c r="M13" s="126"/>
    </row>
    <row r="14" spans="1:13" s="5" customFormat="1" ht="19.95" customHeight="1">
      <c r="A14" s="83"/>
      <c r="B14" s="83" t="s">
        <v>150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5" customFormat="1" ht="19.95" customHeight="1">
      <c r="A15" s="83"/>
      <c r="B15" s="83" t="s">
        <v>151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5" customFormat="1" ht="19.95" customHeight="1">
      <c r="A16" s="83"/>
      <c r="B16" s="83" t="s">
        <v>152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</row>
    <row r="17" spans="1:13" s="5" customFormat="1" ht="9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5" customFormat="1" ht="21.75" customHeight="1">
      <c r="A18" s="83"/>
      <c r="B18" s="83"/>
      <c r="C18" s="83"/>
      <c r="D18" s="83"/>
      <c r="E18" s="83"/>
      <c r="F18" s="83" t="s">
        <v>1092</v>
      </c>
      <c r="G18" s="83"/>
      <c r="H18" s="83"/>
      <c r="I18" s="83"/>
      <c r="J18" s="83"/>
      <c r="K18" s="83"/>
      <c r="L18" s="83"/>
      <c r="M18" s="83"/>
    </row>
    <row r="19" spans="1:13" s="5" customFormat="1" ht="20.25" customHeight="1">
      <c r="A19" s="83"/>
      <c r="B19" s="83"/>
      <c r="C19" s="83"/>
      <c r="D19" s="83"/>
      <c r="E19" s="83"/>
      <c r="F19" s="842" t="s">
        <v>153</v>
      </c>
      <c r="G19" s="843"/>
      <c r="H19" s="844"/>
      <c r="I19" s="845">
        <f>報告用入力!P39</f>
        <v>0</v>
      </c>
      <c r="J19" s="846"/>
      <c r="K19" s="129" t="s">
        <v>121</v>
      </c>
      <c r="L19" s="130">
        <f>I19</f>
        <v>0</v>
      </c>
      <c r="M19" s="131"/>
    </row>
    <row r="20" spans="1:13" s="5" customFormat="1" ht="20.25" customHeight="1" thickBot="1">
      <c r="A20" s="83"/>
      <c r="B20" s="83"/>
      <c r="C20" s="83"/>
      <c r="D20" s="83"/>
      <c r="E20" s="83"/>
      <c r="F20" s="847" t="s">
        <v>154</v>
      </c>
      <c r="G20" s="847"/>
      <c r="H20" s="847"/>
      <c r="I20" s="848">
        <f>報告用入力!P40</f>
        <v>0</v>
      </c>
      <c r="J20" s="849"/>
      <c r="K20" s="132" t="s">
        <v>121</v>
      </c>
      <c r="L20" s="130"/>
      <c r="M20" s="131"/>
    </row>
    <row r="21" spans="1:13" s="5" customFormat="1" ht="20.25" customHeight="1">
      <c r="A21" s="83"/>
      <c r="B21" s="83"/>
      <c r="C21" s="83"/>
      <c r="D21" s="83"/>
      <c r="E21" s="83"/>
      <c r="F21" s="873" t="s">
        <v>1113</v>
      </c>
      <c r="G21" s="873"/>
      <c r="H21" s="873"/>
      <c r="I21" s="874">
        <f>報告用入力!P41</f>
        <v>0</v>
      </c>
      <c r="J21" s="875"/>
      <c r="K21" s="294" t="s">
        <v>121</v>
      </c>
      <c r="L21" s="130">
        <f>I21</f>
        <v>0</v>
      </c>
      <c r="M21" s="83"/>
    </row>
    <row r="22" spans="1:13" s="5" customFormat="1" ht="20.25" customHeight="1" thickBot="1">
      <c r="A22" s="83"/>
      <c r="B22" s="83"/>
      <c r="C22" s="83"/>
      <c r="D22" s="83"/>
      <c r="E22" s="83"/>
      <c r="F22" s="847" t="s">
        <v>165</v>
      </c>
      <c r="G22" s="847"/>
      <c r="H22" s="847"/>
      <c r="I22" s="876">
        <f>報告用入力!F46</f>
        <v>0</v>
      </c>
      <c r="J22" s="877"/>
      <c r="K22" s="132" t="s">
        <v>121</v>
      </c>
      <c r="L22" s="130">
        <f>I22</f>
        <v>0</v>
      </c>
      <c r="M22" s="83"/>
    </row>
    <row r="23" spans="1:13" s="5" customFormat="1" ht="20.25" customHeight="1" thickTop="1" thickBot="1">
      <c r="A23" s="83"/>
      <c r="B23" s="83"/>
      <c r="C23" s="83"/>
      <c r="D23" s="83"/>
      <c r="E23" s="83"/>
      <c r="F23" s="869" t="s">
        <v>166</v>
      </c>
      <c r="G23" s="870"/>
      <c r="H23" s="870"/>
      <c r="I23" s="871" t="str">
        <f>報告用入力!J46</f>
        <v/>
      </c>
      <c r="J23" s="872"/>
      <c r="K23" s="134" t="s">
        <v>121</v>
      </c>
      <c r="L23" s="130" t="str">
        <f>I23</f>
        <v/>
      </c>
      <c r="M23" s="83"/>
    </row>
    <row r="24" spans="1:13" ht="20.25" customHeight="1" thickTop="1">
      <c r="A24" s="2"/>
      <c r="B24" s="2"/>
      <c r="C24" s="2"/>
      <c r="D24" s="2"/>
      <c r="E24" s="2"/>
      <c r="F24" s="2" t="s">
        <v>1116</v>
      </c>
      <c r="G24" s="2"/>
      <c r="H24" s="2"/>
      <c r="I24" s="2"/>
      <c r="J24" s="2"/>
      <c r="K24" s="2"/>
      <c r="L24" s="2"/>
      <c r="M24" s="2"/>
    </row>
    <row r="25" spans="1: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</sheetData>
  <sheetProtection sheet="1" formatColumns="0" formatRows="0" insertRows="0"/>
  <mergeCells count="14">
    <mergeCell ref="H4:I4"/>
    <mergeCell ref="J4:L4"/>
    <mergeCell ref="A6:B6"/>
    <mergeCell ref="F19:H19"/>
    <mergeCell ref="I19:J19"/>
    <mergeCell ref="F23:H23"/>
    <mergeCell ref="I23:J23"/>
    <mergeCell ref="L7:L11"/>
    <mergeCell ref="F21:H21"/>
    <mergeCell ref="I21:J21"/>
    <mergeCell ref="F22:H22"/>
    <mergeCell ref="I22:J22"/>
    <mergeCell ref="F20:H20"/>
    <mergeCell ref="I20:J20"/>
  </mergeCells>
  <phoneticPr fontId="7"/>
  <dataValidations count="1">
    <dataValidation type="list" allowBlank="1" showInputMessage="1" showErrorMessage="1" sqref="A12" xr:uid="{B726B0D9-0DF4-42B1-BEC5-65F9AE8CF655}">
      <formula1>#REF!</formula1>
    </dataValidation>
  </dataValidations>
  <printOptions horizontalCentered="1"/>
  <pageMargins left="0.62992125984251968" right="0.23622047244094491" top="0.74803149606299213" bottom="0.74803149606299213" header="0.31496062992125984" footer="0.31496062992125984"/>
  <pageSetup paperSize="9" scale="68" orientation="portrait" r:id="rId1"/>
  <colBreaks count="1" manualBreakCount="1">
    <brk id="12" max="3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L58"/>
  <sheetViews>
    <sheetView view="pageBreakPreview" zoomScaleNormal="100" zoomScaleSheetLayoutView="100" workbookViewId="0">
      <selection activeCell="M29" sqref="M29"/>
    </sheetView>
  </sheetViews>
  <sheetFormatPr defaultColWidth="8.77734375" defaultRowHeight="13.2"/>
  <cols>
    <col min="1" max="16384" width="8.77734375" style="1"/>
  </cols>
  <sheetData>
    <row r="1" spans="1:12" ht="19.95" customHeight="1">
      <c r="A1" s="878" t="s">
        <v>1044</v>
      </c>
      <c r="B1" s="878"/>
      <c r="C1" s="878"/>
      <c r="D1" s="878"/>
      <c r="E1" s="878"/>
      <c r="F1" s="878"/>
      <c r="G1" s="878"/>
      <c r="H1" s="878"/>
      <c r="I1" s="878"/>
      <c r="J1" s="878"/>
      <c r="K1" s="878"/>
      <c r="L1" s="2"/>
    </row>
    <row r="2" spans="1:12" ht="15" customHeight="1">
      <c r="A2" s="2" t="s">
        <v>159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>
      <c r="A3" s="2" t="s">
        <v>160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>
      <c r="A4" s="2" t="s">
        <v>161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" customHeight="1">
      <c r="A5" s="2" t="s">
        <v>162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5" customHeight="1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3"/>
      <c r="L6" s="2"/>
    </row>
    <row r="7" spans="1:12" ht="15" customHeight="1">
      <c r="A7" s="10"/>
      <c r="B7" s="2"/>
      <c r="C7" s="2"/>
      <c r="D7" s="2"/>
      <c r="E7" s="2"/>
      <c r="F7" s="2"/>
      <c r="G7" s="2"/>
      <c r="H7" s="2"/>
      <c r="I7" s="2"/>
      <c r="J7" s="2"/>
      <c r="K7" s="11"/>
      <c r="L7" s="2"/>
    </row>
    <row r="8" spans="1:12" ht="15" customHeight="1">
      <c r="A8" s="10"/>
      <c r="B8" s="2"/>
      <c r="C8" s="2"/>
      <c r="D8" s="2"/>
      <c r="E8" s="2"/>
      <c r="F8" s="2"/>
      <c r="G8" s="2"/>
      <c r="H8" s="2"/>
      <c r="I8" s="2"/>
      <c r="J8" s="2"/>
      <c r="K8" s="11"/>
      <c r="L8" s="2"/>
    </row>
    <row r="9" spans="1:12" ht="15" customHeight="1">
      <c r="A9" s="10"/>
      <c r="B9" s="2"/>
      <c r="C9" s="2"/>
      <c r="D9" s="2"/>
      <c r="E9" s="2"/>
      <c r="F9" s="2"/>
      <c r="G9" s="2"/>
      <c r="H9" s="2"/>
      <c r="I9" s="2"/>
      <c r="J9" s="2"/>
      <c r="K9" s="11"/>
      <c r="L9" s="2"/>
    </row>
    <row r="10" spans="1:12" ht="15" customHeight="1">
      <c r="A10" s="10"/>
      <c r="B10" s="2"/>
      <c r="C10" s="2"/>
      <c r="D10" s="2"/>
      <c r="E10" s="2"/>
      <c r="F10" s="2"/>
      <c r="G10" s="2"/>
      <c r="H10" s="2"/>
      <c r="I10" s="2"/>
      <c r="J10" s="2"/>
      <c r="K10" s="11"/>
      <c r="L10" s="2"/>
    </row>
    <row r="11" spans="1:12" ht="15" customHeight="1">
      <c r="A11" s="10"/>
      <c r="B11" s="2"/>
      <c r="C11" s="2"/>
      <c r="D11" s="2"/>
      <c r="E11" s="2"/>
      <c r="F11" s="2"/>
      <c r="G11" s="2"/>
      <c r="H11" s="2"/>
      <c r="I11" s="2"/>
      <c r="J11" s="2"/>
      <c r="K11" s="11"/>
      <c r="L11" s="2"/>
    </row>
    <row r="12" spans="1:12" ht="15" customHeight="1">
      <c r="A12" s="10"/>
      <c r="B12" s="2"/>
      <c r="C12" s="2"/>
      <c r="D12" s="2"/>
      <c r="E12" s="2"/>
      <c r="F12" s="2"/>
      <c r="G12" s="2"/>
      <c r="H12" s="2"/>
      <c r="I12" s="2"/>
      <c r="J12" s="2"/>
      <c r="K12" s="11"/>
      <c r="L12" s="2"/>
    </row>
    <row r="13" spans="1:12" ht="15" customHeight="1">
      <c r="A13" s="10"/>
      <c r="B13" s="2"/>
      <c r="C13" s="2"/>
      <c r="D13" s="2"/>
      <c r="E13" s="2"/>
      <c r="F13" s="2"/>
      <c r="G13" s="2"/>
      <c r="H13" s="2"/>
      <c r="I13" s="2"/>
      <c r="J13" s="2"/>
      <c r="K13" s="11"/>
      <c r="L13" s="2"/>
    </row>
    <row r="14" spans="1:12" ht="15" customHeight="1">
      <c r="A14" s="10"/>
      <c r="B14" s="2"/>
      <c r="C14" s="2"/>
      <c r="D14" s="2"/>
      <c r="E14" s="2"/>
      <c r="F14" s="2"/>
      <c r="G14" s="2"/>
      <c r="H14" s="2"/>
      <c r="I14" s="2"/>
      <c r="J14" s="2"/>
      <c r="K14" s="11"/>
      <c r="L14" s="2"/>
    </row>
    <row r="15" spans="1:12" ht="15" customHeight="1">
      <c r="A15" s="10"/>
      <c r="B15" s="2"/>
      <c r="C15" s="2"/>
      <c r="D15" s="2"/>
      <c r="E15" s="2"/>
      <c r="F15" s="2"/>
      <c r="G15" s="2"/>
      <c r="H15" s="2"/>
      <c r="I15" s="2"/>
      <c r="J15" s="2"/>
      <c r="K15" s="11"/>
      <c r="L15" s="2"/>
    </row>
    <row r="16" spans="1:12" ht="15" customHeight="1">
      <c r="A16" s="10"/>
      <c r="B16" s="2"/>
      <c r="C16" s="2"/>
      <c r="D16" s="2"/>
      <c r="E16" s="2"/>
      <c r="F16" s="2"/>
      <c r="G16" s="2"/>
      <c r="H16" s="2"/>
      <c r="I16" s="2"/>
      <c r="J16" s="2"/>
      <c r="K16" s="11"/>
      <c r="L16" s="2"/>
    </row>
    <row r="17" spans="1:12" ht="15" customHeight="1">
      <c r="A17" s="10"/>
      <c r="B17" s="2"/>
      <c r="C17" s="2"/>
      <c r="D17" s="2"/>
      <c r="E17" s="2"/>
      <c r="F17" s="2"/>
      <c r="G17" s="2"/>
      <c r="H17" s="2"/>
      <c r="I17" s="2"/>
      <c r="J17" s="2"/>
      <c r="K17" s="11"/>
      <c r="L17" s="2"/>
    </row>
    <row r="18" spans="1:12" ht="15" customHeight="1">
      <c r="A18" s="10"/>
      <c r="B18" s="2"/>
      <c r="C18" s="2"/>
      <c r="D18" s="2"/>
      <c r="E18" s="2"/>
      <c r="F18" s="2"/>
      <c r="G18" s="2"/>
      <c r="H18" s="2"/>
      <c r="I18" s="2"/>
      <c r="J18" s="2"/>
      <c r="K18" s="11"/>
      <c r="L18" s="2"/>
    </row>
    <row r="19" spans="1:12" ht="15" customHeight="1">
      <c r="A19" s="10"/>
      <c r="B19" s="2"/>
      <c r="C19" s="2"/>
      <c r="D19" s="2"/>
      <c r="E19" s="2"/>
      <c r="F19" s="2"/>
      <c r="G19" s="2"/>
      <c r="H19" s="2"/>
      <c r="I19" s="2"/>
      <c r="J19" s="2"/>
      <c r="K19" s="11"/>
      <c r="L19" s="2"/>
    </row>
    <row r="20" spans="1:12" ht="15" customHeight="1">
      <c r="A20" s="10"/>
      <c r="B20" s="2"/>
      <c r="C20" s="2"/>
      <c r="D20" s="2"/>
      <c r="E20" s="2"/>
      <c r="F20" s="2"/>
      <c r="G20" s="2"/>
      <c r="H20" s="2"/>
      <c r="I20" s="2"/>
      <c r="J20" s="2"/>
      <c r="K20" s="11"/>
      <c r="L20" s="2"/>
    </row>
    <row r="21" spans="1:12" ht="15" customHeight="1">
      <c r="A21" s="10"/>
      <c r="B21" s="2"/>
      <c r="C21" s="2"/>
      <c r="D21" s="2"/>
      <c r="E21" s="2"/>
      <c r="F21" s="2"/>
      <c r="G21" s="2"/>
      <c r="H21" s="2"/>
      <c r="I21" s="2"/>
      <c r="J21" s="2"/>
      <c r="K21" s="11"/>
      <c r="L21" s="2"/>
    </row>
    <row r="22" spans="1:12" ht="15" customHeight="1">
      <c r="A22" s="10"/>
      <c r="B22" s="2"/>
      <c r="C22" s="2"/>
      <c r="D22" s="2"/>
      <c r="E22" s="2"/>
      <c r="F22" s="2"/>
      <c r="G22" s="2"/>
      <c r="H22" s="2"/>
      <c r="I22" s="2"/>
      <c r="J22" s="2"/>
      <c r="K22" s="11"/>
      <c r="L22" s="2"/>
    </row>
    <row r="23" spans="1:12" ht="15" customHeight="1">
      <c r="A23" s="10"/>
      <c r="B23" s="2"/>
      <c r="C23" s="2"/>
      <c r="D23" s="2"/>
      <c r="E23" s="2"/>
      <c r="F23" s="2"/>
      <c r="G23" s="2"/>
      <c r="H23" s="2"/>
      <c r="I23" s="2"/>
      <c r="J23" s="2"/>
      <c r="K23" s="11"/>
      <c r="L23" s="2"/>
    </row>
    <row r="24" spans="1:12" ht="15" customHeight="1">
      <c r="A24" s="10"/>
      <c r="B24" s="2"/>
      <c r="C24" s="2"/>
      <c r="D24" s="2"/>
      <c r="E24" s="2"/>
      <c r="F24" s="2"/>
      <c r="G24" s="2"/>
      <c r="H24" s="2"/>
      <c r="I24" s="2"/>
      <c r="J24" s="2"/>
      <c r="K24" s="11"/>
      <c r="L24" s="2"/>
    </row>
    <row r="25" spans="1:12" ht="15" customHeight="1">
      <c r="A25" s="10"/>
      <c r="B25" s="2"/>
      <c r="C25" s="2"/>
      <c r="D25" s="2"/>
      <c r="E25" s="2"/>
      <c r="F25" s="2"/>
      <c r="G25" s="2"/>
      <c r="H25" s="2"/>
      <c r="I25" s="2"/>
      <c r="J25" s="2"/>
      <c r="K25" s="11"/>
      <c r="L25" s="2"/>
    </row>
    <row r="26" spans="1:12" ht="15" customHeight="1">
      <c r="A26" s="10"/>
      <c r="B26" s="2"/>
      <c r="C26" s="2"/>
      <c r="D26" s="2"/>
      <c r="E26" s="2"/>
      <c r="F26" s="2"/>
      <c r="G26" s="2"/>
      <c r="H26" s="2"/>
      <c r="I26" s="2"/>
      <c r="J26" s="2"/>
      <c r="K26" s="11"/>
      <c r="L26" s="2"/>
    </row>
    <row r="27" spans="1:12" ht="15" customHeight="1">
      <c r="A27" s="10"/>
      <c r="B27" s="2"/>
      <c r="C27" s="2"/>
      <c r="D27" s="2"/>
      <c r="E27" s="2"/>
      <c r="F27" s="2"/>
      <c r="G27" s="2"/>
      <c r="H27" s="2"/>
      <c r="I27" s="2"/>
      <c r="J27" s="2"/>
      <c r="K27" s="11"/>
      <c r="L27" s="2"/>
    </row>
    <row r="28" spans="1:12" ht="15" customHeight="1">
      <c r="A28" s="10"/>
      <c r="B28" s="2"/>
      <c r="C28" s="2"/>
      <c r="D28" s="2"/>
      <c r="E28" s="2"/>
      <c r="F28" s="2"/>
      <c r="G28" s="2"/>
      <c r="H28" s="2"/>
      <c r="I28" s="2"/>
      <c r="J28" s="2"/>
      <c r="K28" s="11"/>
      <c r="L28" s="2"/>
    </row>
    <row r="29" spans="1:12" ht="15" customHeight="1">
      <c r="A29" s="10"/>
      <c r="B29" s="2"/>
      <c r="C29" s="2"/>
      <c r="D29" s="2"/>
      <c r="E29" s="2"/>
      <c r="F29" s="2"/>
      <c r="G29" s="2"/>
      <c r="H29" s="2"/>
      <c r="I29" s="2"/>
      <c r="J29" s="2"/>
      <c r="K29" s="11"/>
      <c r="L29" s="2"/>
    </row>
    <row r="30" spans="1:12" ht="15" customHeight="1">
      <c r="A30" s="10"/>
      <c r="B30" s="2"/>
      <c r="C30" s="2"/>
      <c r="D30" s="2"/>
      <c r="E30" s="2"/>
      <c r="F30" s="2"/>
      <c r="G30" s="2"/>
      <c r="H30" s="2"/>
      <c r="I30" s="2"/>
      <c r="J30" s="2"/>
      <c r="K30" s="11"/>
      <c r="L30" s="2"/>
    </row>
    <row r="31" spans="1:12" ht="15" customHeight="1">
      <c r="A31" s="10"/>
      <c r="B31" s="2"/>
      <c r="C31" s="2"/>
      <c r="D31" s="2"/>
      <c r="E31" s="2"/>
      <c r="F31" s="2"/>
      <c r="G31" s="2"/>
      <c r="H31" s="2"/>
      <c r="I31" s="2"/>
      <c r="J31" s="2"/>
      <c r="K31" s="11"/>
      <c r="L31" s="2"/>
    </row>
    <row r="32" spans="1:12" ht="15" customHeight="1">
      <c r="A32" s="10"/>
      <c r="B32" s="2"/>
      <c r="C32" s="2"/>
      <c r="D32" s="2"/>
      <c r="E32" s="2"/>
      <c r="F32" s="2"/>
      <c r="G32" s="2"/>
      <c r="H32" s="2"/>
      <c r="I32" s="2"/>
      <c r="J32" s="2"/>
      <c r="K32" s="11"/>
      <c r="L32" s="2"/>
    </row>
    <row r="33" spans="1:12" ht="15" customHeight="1">
      <c r="A33" s="10"/>
      <c r="B33" s="2"/>
      <c r="C33" s="2"/>
      <c r="D33" s="2"/>
      <c r="E33" s="2"/>
      <c r="F33" s="2"/>
      <c r="G33" s="2"/>
      <c r="H33" s="2"/>
      <c r="I33" s="2"/>
      <c r="J33" s="2"/>
      <c r="K33" s="11"/>
      <c r="L33" s="2"/>
    </row>
    <row r="34" spans="1:12" ht="15" customHeight="1">
      <c r="A34" s="10"/>
      <c r="B34" s="2"/>
      <c r="C34" s="2"/>
      <c r="D34" s="2"/>
      <c r="E34" s="2"/>
      <c r="F34" s="2"/>
      <c r="G34" s="2"/>
      <c r="H34" s="2"/>
      <c r="I34" s="2"/>
      <c r="J34" s="2"/>
      <c r="K34" s="11"/>
      <c r="L34" s="2"/>
    </row>
    <row r="35" spans="1:12" ht="15" customHeight="1">
      <c r="A35" s="10"/>
      <c r="B35" s="2"/>
      <c r="C35" s="2"/>
      <c r="D35" s="2"/>
      <c r="E35" s="2"/>
      <c r="F35" s="2"/>
      <c r="G35" s="2"/>
      <c r="H35" s="2"/>
      <c r="I35" s="2"/>
      <c r="J35" s="2"/>
      <c r="K35" s="11"/>
      <c r="L35" s="2"/>
    </row>
    <row r="36" spans="1:12" ht="15" customHeight="1">
      <c r="A36" s="10"/>
      <c r="B36" s="2"/>
      <c r="C36" s="2"/>
      <c r="D36" s="2"/>
      <c r="E36" s="2"/>
      <c r="F36" s="2"/>
      <c r="G36" s="2"/>
      <c r="H36" s="2"/>
      <c r="I36" s="2"/>
      <c r="J36" s="2"/>
      <c r="K36" s="11"/>
      <c r="L36" s="2"/>
    </row>
    <row r="37" spans="1:12" ht="15" customHeight="1">
      <c r="A37" s="10"/>
      <c r="B37" s="2"/>
      <c r="C37" s="2"/>
      <c r="D37" s="2"/>
      <c r="E37" s="2"/>
      <c r="F37" s="2"/>
      <c r="G37" s="2"/>
      <c r="H37" s="2"/>
      <c r="I37" s="2"/>
      <c r="J37" s="2"/>
      <c r="K37" s="11"/>
      <c r="L37" s="2"/>
    </row>
    <row r="38" spans="1:12" ht="15" customHeight="1">
      <c r="A38" s="10"/>
      <c r="B38" s="2"/>
      <c r="C38" s="2"/>
      <c r="D38" s="2"/>
      <c r="E38" s="2"/>
      <c r="F38" s="2"/>
      <c r="G38" s="2"/>
      <c r="H38" s="2"/>
      <c r="I38" s="2"/>
      <c r="J38" s="2"/>
      <c r="K38" s="11"/>
      <c r="L38" s="2"/>
    </row>
    <row r="39" spans="1:12" ht="15" customHeight="1">
      <c r="A39" s="10"/>
      <c r="B39" s="2"/>
      <c r="C39" s="2"/>
      <c r="D39" s="2"/>
      <c r="E39" s="2"/>
      <c r="F39" s="2"/>
      <c r="G39" s="2"/>
      <c r="H39" s="2"/>
      <c r="I39" s="2"/>
      <c r="J39" s="2"/>
      <c r="K39" s="11"/>
      <c r="L39" s="2"/>
    </row>
    <row r="40" spans="1:12" ht="15" customHeight="1">
      <c r="A40" s="10"/>
      <c r="B40" s="2"/>
      <c r="C40" s="2"/>
      <c r="D40" s="2"/>
      <c r="E40" s="2"/>
      <c r="F40" s="2"/>
      <c r="G40" s="2"/>
      <c r="H40" s="2"/>
      <c r="I40" s="2"/>
      <c r="J40" s="2"/>
      <c r="K40" s="11"/>
      <c r="L40" s="2"/>
    </row>
    <row r="41" spans="1:12" ht="15" customHeight="1">
      <c r="A41" s="10"/>
      <c r="B41" s="2"/>
      <c r="C41" s="2"/>
      <c r="D41" s="2"/>
      <c r="E41" s="2"/>
      <c r="F41" s="2"/>
      <c r="G41" s="2"/>
      <c r="H41" s="2"/>
      <c r="I41" s="2"/>
      <c r="J41" s="2"/>
      <c r="K41" s="11"/>
      <c r="L41" s="2"/>
    </row>
    <row r="42" spans="1:12" ht="15" customHeight="1">
      <c r="A42" s="10"/>
      <c r="B42" s="2"/>
      <c r="C42" s="2"/>
      <c r="D42" s="2"/>
      <c r="E42" s="2"/>
      <c r="F42" s="2"/>
      <c r="G42" s="2"/>
      <c r="H42" s="2"/>
      <c r="I42" s="2"/>
      <c r="J42" s="2"/>
      <c r="K42" s="11"/>
      <c r="L42" s="2"/>
    </row>
    <row r="43" spans="1:12" ht="15" customHeight="1">
      <c r="A43" s="10"/>
      <c r="B43" s="2"/>
      <c r="C43" s="2"/>
      <c r="D43" s="2"/>
      <c r="E43" s="2"/>
      <c r="F43" s="2"/>
      <c r="G43" s="2"/>
      <c r="H43" s="2"/>
      <c r="I43" s="2"/>
      <c r="J43" s="2"/>
      <c r="K43" s="11"/>
      <c r="L43" s="2"/>
    </row>
    <row r="44" spans="1:12" ht="15" customHeight="1">
      <c r="A44" s="10"/>
      <c r="B44" s="2"/>
      <c r="C44" s="2"/>
      <c r="D44" s="2"/>
      <c r="E44" s="2"/>
      <c r="F44" s="2"/>
      <c r="G44" s="2"/>
      <c r="H44" s="2"/>
      <c r="I44" s="2"/>
      <c r="J44" s="2"/>
      <c r="K44" s="11"/>
      <c r="L44" s="2"/>
    </row>
    <row r="45" spans="1:12" ht="15" customHeight="1">
      <c r="A45" s="10"/>
      <c r="B45" s="2"/>
      <c r="C45" s="2"/>
      <c r="D45" s="2"/>
      <c r="E45" s="2"/>
      <c r="F45" s="2"/>
      <c r="G45" s="2"/>
      <c r="H45" s="2"/>
      <c r="I45" s="2"/>
      <c r="J45" s="2"/>
      <c r="K45" s="11"/>
      <c r="L45" s="2"/>
    </row>
    <row r="46" spans="1:12" ht="15" customHeight="1">
      <c r="A46" s="10"/>
      <c r="B46" s="2"/>
      <c r="C46" s="2"/>
      <c r="D46" s="2"/>
      <c r="E46" s="2"/>
      <c r="F46" s="2"/>
      <c r="G46" s="2"/>
      <c r="H46" s="2"/>
      <c r="I46" s="2"/>
      <c r="J46" s="2"/>
      <c r="K46" s="11"/>
      <c r="L46" s="2"/>
    </row>
    <row r="47" spans="1:12" ht="15" customHeight="1">
      <c r="A47" s="10"/>
      <c r="B47" s="2"/>
      <c r="C47" s="2"/>
      <c r="D47" s="2"/>
      <c r="E47" s="2"/>
      <c r="F47" s="2"/>
      <c r="G47" s="2"/>
      <c r="H47" s="2"/>
      <c r="I47" s="2"/>
      <c r="J47" s="2"/>
      <c r="K47" s="11"/>
      <c r="L47" s="2"/>
    </row>
    <row r="48" spans="1:12" ht="15" customHeight="1">
      <c r="A48" s="10"/>
      <c r="B48" s="2"/>
      <c r="C48" s="2"/>
      <c r="D48" s="2"/>
      <c r="E48" s="2"/>
      <c r="F48" s="2"/>
      <c r="G48" s="2"/>
      <c r="H48" s="2"/>
      <c r="I48" s="2"/>
      <c r="J48" s="2"/>
      <c r="K48" s="11"/>
      <c r="L48" s="2"/>
    </row>
    <row r="49" spans="1:12" ht="15" customHeight="1">
      <c r="A49" s="10"/>
      <c r="B49" s="2"/>
      <c r="C49" s="2"/>
      <c r="D49" s="2"/>
      <c r="E49" s="2"/>
      <c r="F49" s="2"/>
      <c r="G49" s="2"/>
      <c r="H49" s="2"/>
      <c r="I49" s="2"/>
      <c r="J49" s="2"/>
      <c r="K49" s="11"/>
      <c r="L49" s="2"/>
    </row>
    <row r="50" spans="1:12" ht="15" customHeight="1">
      <c r="A50" s="10"/>
      <c r="B50" s="2"/>
      <c r="C50" s="2"/>
      <c r="D50" s="2"/>
      <c r="E50" s="2"/>
      <c r="F50" s="2"/>
      <c r="G50" s="2"/>
      <c r="H50" s="2"/>
      <c r="I50" s="2"/>
      <c r="J50" s="2"/>
      <c r="K50" s="11"/>
      <c r="L50" s="2"/>
    </row>
    <row r="51" spans="1:12" ht="15" customHeight="1">
      <c r="A51" s="10"/>
      <c r="B51" s="2"/>
      <c r="C51" s="2"/>
      <c r="D51" s="2"/>
      <c r="E51" s="2"/>
      <c r="F51" s="2"/>
      <c r="G51" s="2"/>
      <c r="H51" s="2"/>
      <c r="I51" s="2"/>
      <c r="J51" s="2"/>
      <c r="K51" s="11"/>
      <c r="L51" s="2"/>
    </row>
    <row r="52" spans="1:12" ht="15" customHeight="1">
      <c r="A52" s="10"/>
      <c r="B52" s="2"/>
      <c r="C52" s="2"/>
      <c r="D52" s="2"/>
      <c r="E52" s="2"/>
      <c r="F52" s="2"/>
      <c r="G52" s="2"/>
      <c r="H52" s="2"/>
      <c r="I52" s="2"/>
      <c r="J52" s="2"/>
      <c r="K52" s="11"/>
      <c r="L52" s="2"/>
    </row>
    <row r="53" spans="1:12" ht="15" customHeight="1">
      <c r="A53" s="10"/>
      <c r="B53" s="2"/>
      <c r="C53" s="2"/>
      <c r="D53" s="2"/>
      <c r="E53" s="2"/>
      <c r="F53" s="2"/>
      <c r="G53" s="2"/>
      <c r="H53" s="2"/>
      <c r="I53" s="2"/>
      <c r="J53" s="2"/>
      <c r="K53" s="11"/>
      <c r="L53" s="2"/>
    </row>
    <row r="54" spans="1:12" ht="15" customHeight="1">
      <c r="A54" s="10"/>
      <c r="B54" s="2"/>
      <c r="C54" s="2"/>
      <c r="D54" s="2"/>
      <c r="E54" s="2"/>
      <c r="F54" s="2"/>
      <c r="G54" s="2"/>
      <c r="H54" s="2"/>
      <c r="I54" s="2"/>
      <c r="J54" s="2"/>
      <c r="K54" s="11"/>
      <c r="L54" s="2"/>
    </row>
    <row r="55" spans="1:12" ht="15" customHeight="1">
      <c r="A55" s="10"/>
      <c r="B55" s="2"/>
      <c r="C55" s="2"/>
      <c r="D55" s="2"/>
      <c r="E55" s="2"/>
      <c r="F55" s="2"/>
      <c r="G55" s="2"/>
      <c r="H55" s="2"/>
      <c r="I55" s="2"/>
      <c r="J55" s="2"/>
      <c r="K55" s="11"/>
      <c r="L55" s="2"/>
    </row>
    <row r="56" spans="1:12" ht="15" customHeight="1">
      <c r="A56" s="12"/>
      <c r="B56" s="114"/>
      <c r="C56" s="114"/>
      <c r="D56" s="114"/>
      <c r="E56" s="114"/>
      <c r="F56" s="114"/>
      <c r="G56" s="114"/>
      <c r="H56" s="114"/>
      <c r="I56" s="114"/>
      <c r="J56" s="114"/>
      <c r="K56" s="8"/>
      <c r="L56" s="2"/>
    </row>
    <row r="57" spans="1:12" ht="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</sheetData>
  <sheetProtection formatColumns="0" formatRows="0"/>
  <mergeCells count="1">
    <mergeCell ref="A1:K1"/>
  </mergeCells>
  <phoneticPr fontId="7"/>
  <printOptions horizontalCentered="1"/>
  <pageMargins left="0.70866141732283472" right="0.70866141732283472" top="0.55118110236220474" bottom="0.74803149606299213" header="0.31496062992125984" footer="0.31496062992125984"/>
  <pageSetup paperSize="9" scale="92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0935-7116-44A6-990A-4D9BA93A1B3F}">
  <sheetPr>
    <tabColor theme="5" tint="0.39997558519241921"/>
    <pageSetUpPr fitToPage="1"/>
  </sheetPr>
  <dimension ref="A1:J56"/>
  <sheetViews>
    <sheetView view="pageBreakPreview" zoomScale="90" zoomScaleNormal="100" zoomScaleSheetLayoutView="90" zoomScalePageLayoutView="80" workbookViewId="0">
      <selection activeCell="N9" sqref="N9"/>
    </sheetView>
  </sheetViews>
  <sheetFormatPr defaultColWidth="8.77734375" defaultRowHeight="14.4"/>
  <cols>
    <col min="1" max="1" width="3" style="38" customWidth="1"/>
    <col min="2" max="2" width="6.88671875" style="38" customWidth="1"/>
    <col min="3" max="3" width="20.33203125" style="38" customWidth="1"/>
    <col min="4" max="4" width="3.109375" style="38" customWidth="1"/>
    <col min="5" max="5" width="10.44140625" style="38" customWidth="1"/>
    <col min="6" max="6" width="5.109375" style="38" customWidth="1"/>
    <col min="7" max="7" width="9.44140625" style="38" customWidth="1"/>
    <col min="8" max="8" width="23.77734375" style="38" customWidth="1"/>
    <col min="9" max="9" width="7.6640625" style="38" customWidth="1"/>
    <col min="10" max="10" width="5.44140625" style="38" customWidth="1"/>
    <col min="11" max="16384" width="8.77734375" style="38"/>
  </cols>
  <sheetData>
    <row r="1" spans="1:10" ht="19.05" customHeight="1">
      <c r="A1" s="624" t="s">
        <v>204</v>
      </c>
      <c r="B1" s="624"/>
      <c r="C1" s="624"/>
      <c r="D1" s="624"/>
      <c r="E1" s="624"/>
      <c r="F1" s="624"/>
      <c r="G1" s="624"/>
      <c r="H1" s="624"/>
      <c r="I1" s="624"/>
      <c r="J1" s="107"/>
    </row>
    <row r="2" spans="1:10" ht="19.05" customHeight="1">
      <c r="A2" s="629" t="str">
        <f>IF(報告用入力!F49="","",報告用入力!F49)</f>
        <v/>
      </c>
      <c r="B2" s="629"/>
      <c r="C2" s="629"/>
      <c r="D2" s="629"/>
      <c r="E2" s="629"/>
      <c r="F2" s="629"/>
      <c r="G2" s="629"/>
      <c r="H2" s="629"/>
      <c r="I2" s="629"/>
      <c r="J2" s="224"/>
    </row>
    <row r="3" spans="1:10" ht="19.05" customHeight="1">
      <c r="A3" s="106"/>
      <c r="B3" s="106"/>
      <c r="C3" s="106"/>
      <c r="D3" s="106"/>
      <c r="E3" s="106"/>
      <c r="F3" s="106"/>
      <c r="G3" s="106"/>
      <c r="H3" s="106"/>
      <c r="I3" s="106"/>
      <c r="J3" s="107"/>
    </row>
    <row r="4" spans="1:10" ht="19.05" customHeight="1">
      <c r="A4" s="624" t="s">
        <v>177</v>
      </c>
      <c r="B4" s="624"/>
      <c r="C4" s="624"/>
      <c r="D4" s="624"/>
      <c r="E4" s="624"/>
      <c r="F4" s="624"/>
      <c r="G4" s="624"/>
      <c r="H4" s="624"/>
      <c r="I4" s="624"/>
      <c r="J4" s="107"/>
    </row>
    <row r="5" spans="1:10" ht="19.05" customHeight="1">
      <c r="A5" s="624"/>
      <c r="B5" s="624"/>
      <c r="C5" s="624"/>
      <c r="D5" s="624"/>
      <c r="E5" s="624"/>
      <c r="F5" s="624"/>
      <c r="G5" s="624"/>
      <c r="H5" s="624"/>
      <c r="I5" s="624"/>
      <c r="J5" s="107"/>
    </row>
    <row r="6" spans="1:10" ht="19.05" customHeight="1">
      <c r="A6" s="624"/>
      <c r="B6" s="624"/>
      <c r="C6" s="624"/>
      <c r="D6" s="624"/>
      <c r="E6" s="624"/>
      <c r="F6" s="624"/>
      <c r="G6" s="624"/>
      <c r="H6" s="624"/>
      <c r="I6" s="624"/>
      <c r="J6" s="107"/>
    </row>
    <row r="7" spans="1:10" ht="19.05" customHeight="1">
      <c r="A7" s="624"/>
      <c r="B7" s="624"/>
      <c r="C7" s="624"/>
      <c r="D7" s="106"/>
      <c r="E7" s="624" t="s">
        <v>174</v>
      </c>
      <c r="F7" s="624"/>
      <c r="G7" s="626" t="str">
        <f>IFERROR(LEFT(申請用入力!R9,FIND(" ",SUBSTITUTE(申請用入力!R9,"　"," "))-1),LEFT(申請用入力!R9,18))</f>
        <v/>
      </c>
      <c r="H7" s="626"/>
      <c r="I7" s="626"/>
      <c r="J7" s="107"/>
    </row>
    <row r="8" spans="1:10" ht="4.05" customHeight="1">
      <c r="A8" s="624"/>
      <c r="B8" s="624"/>
      <c r="C8" s="624"/>
      <c r="D8" s="106"/>
      <c r="E8" s="624"/>
      <c r="F8" s="624"/>
      <c r="G8" s="626" t="str">
        <f>IFERROR(MID(申請用入力!R9,FIND(" ",SUBSTITUTE(申請用入力!R9,"　"," "))+1,LEN(申請用入力!R9)),MID(申請用入力!R9,LEN(G7)+1,99))</f>
        <v/>
      </c>
      <c r="H8" s="626"/>
      <c r="I8" s="626"/>
      <c r="J8" s="107"/>
    </row>
    <row r="9" spans="1:10" ht="15" customHeight="1">
      <c r="A9" s="624"/>
      <c r="B9" s="624"/>
      <c r="C9" s="624"/>
      <c r="D9" s="106"/>
      <c r="E9" s="624" t="s">
        <v>175</v>
      </c>
      <c r="F9" s="624"/>
      <c r="G9" s="626" t="str">
        <f>LEFT(申請用入力!R4,18)</f>
        <v/>
      </c>
      <c r="H9" s="626"/>
      <c r="I9" s="626"/>
      <c r="J9" s="107"/>
    </row>
    <row r="10" spans="1:10" ht="4.95" customHeight="1">
      <c r="A10" s="624"/>
      <c r="B10" s="624"/>
      <c r="C10" s="624"/>
      <c r="D10" s="106"/>
      <c r="E10" s="624"/>
      <c r="F10" s="624"/>
      <c r="G10" s="626" t="str">
        <f>MID(申請用入力!R4,LEN(G9)+1,99)</f>
        <v/>
      </c>
      <c r="H10" s="626"/>
      <c r="I10" s="626"/>
      <c r="J10" s="107"/>
    </row>
    <row r="11" spans="1:10" ht="15" customHeight="1">
      <c r="A11" s="624"/>
      <c r="B11" s="624"/>
      <c r="C11" s="624"/>
      <c r="D11" s="106"/>
      <c r="E11" s="624" t="s">
        <v>180</v>
      </c>
      <c r="F11" s="624"/>
      <c r="G11" s="626" t="str">
        <f>IF(申請用入力!R6="","",申請用入力!R6&amp;"　")&amp;申請用入力!R7&amp;"　　　"</f>
        <v>　　　</v>
      </c>
      <c r="H11" s="626"/>
      <c r="I11" s="626"/>
      <c r="J11" s="107"/>
    </row>
    <row r="12" spans="1:10" ht="4.5" customHeight="1">
      <c r="A12" s="106"/>
      <c r="B12" s="106"/>
      <c r="C12" s="106"/>
      <c r="D12" s="106"/>
      <c r="E12" s="106"/>
      <c r="F12" s="106"/>
      <c r="G12" s="389"/>
      <c r="H12" s="389"/>
      <c r="I12" s="389"/>
      <c r="J12" s="107"/>
    </row>
    <row r="13" spans="1:10" ht="15" customHeight="1">
      <c r="A13" s="106"/>
      <c r="B13" s="106"/>
      <c r="C13" s="106"/>
      <c r="D13" s="106"/>
      <c r="E13" s="106" t="s">
        <v>1361</v>
      </c>
      <c r="F13" s="106"/>
      <c r="G13" s="626" t="str">
        <f>IF(申請用入力!R15="","",申請用入力!R15&amp;"　")&amp;申請用入力!R16</f>
        <v/>
      </c>
      <c r="H13" s="626"/>
      <c r="I13" s="626"/>
      <c r="J13" s="107"/>
    </row>
    <row r="14" spans="1:10" ht="3.45" customHeight="1">
      <c r="A14" s="106"/>
      <c r="B14" s="106"/>
      <c r="C14" s="106"/>
      <c r="D14" s="106"/>
      <c r="E14" s="106"/>
      <c r="F14" s="106"/>
      <c r="G14" s="389"/>
      <c r="H14" s="389"/>
      <c r="I14" s="389"/>
      <c r="J14" s="107"/>
    </row>
    <row r="15" spans="1:10" ht="16.95" customHeight="1">
      <c r="A15" s="106"/>
      <c r="B15" s="106"/>
      <c r="C15" s="106"/>
      <c r="D15" s="106"/>
      <c r="E15" s="106" t="s">
        <v>1362</v>
      </c>
      <c r="F15" s="106"/>
      <c r="G15" s="626" t="str">
        <f>IF(申請用入力!R17="","",申請用入力!R17&amp;"　")</f>
        <v/>
      </c>
      <c r="H15" s="626"/>
      <c r="I15" s="626"/>
      <c r="J15" s="107"/>
    </row>
    <row r="16" spans="1:10" ht="15" customHeight="1">
      <c r="A16" s="624"/>
      <c r="B16" s="624"/>
      <c r="C16" s="624"/>
      <c r="D16" s="624"/>
      <c r="E16" s="624"/>
      <c r="F16" s="624"/>
      <c r="G16" s="624"/>
      <c r="H16" s="624"/>
      <c r="I16" s="624"/>
      <c r="J16" s="107"/>
    </row>
    <row r="17" spans="1:10" ht="19.05" customHeight="1">
      <c r="A17" s="624"/>
      <c r="B17" s="624"/>
      <c r="C17" s="624"/>
      <c r="D17" s="624"/>
      <c r="E17" s="624"/>
      <c r="F17" s="624"/>
      <c r="G17" s="624"/>
      <c r="H17" s="624"/>
      <c r="I17" s="624"/>
      <c r="J17" s="107"/>
    </row>
    <row r="18" spans="1:10" ht="19.05" customHeight="1">
      <c r="A18" s="628" t="e">
        <f>TEXT(IF(MONTH(申請用入力!G163)&gt;3,申請用入力!G163,申請用入力!G163-365),"[DBNum3]ggge")&amp;"年度沖縄国際物流ハブ活用推進事業補助金精算払請求書"</f>
        <v>#VALUE!</v>
      </c>
      <c r="B18" s="628"/>
      <c r="C18" s="628"/>
      <c r="D18" s="628"/>
      <c r="E18" s="628"/>
      <c r="F18" s="628"/>
      <c r="G18" s="628"/>
      <c r="H18" s="628"/>
      <c r="I18" s="628"/>
      <c r="J18" s="107"/>
    </row>
    <row r="19" spans="1:10" ht="21" customHeight="1">
      <c r="A19" s="624"/>
      <c r="B19" s="624"/>
      <c r="C19" s="624"/>
      <c r="D19" s="624"/>
      <c r="E19" s="624"/>
      <c r="F19" s="624"/>
      <c r="G19" s="624"/>
      <c r="H19" s="624"/>
      <c r="I19" s="624"/>
      <c r="J19" s="107"/>
    </row>
    <row r="20" spans="1:10" ht="51.6" customHeight="1">
      <c r="A20" s="850" t="str">
        <f>"　"&amp;TEXT(報告用入力!F50,"[DBNum3]ggge年m月d日")&amp;"付け沖縄県達商第"&amp;" "&amp;報告用入力!K50&amp;" "&amp;"号をもって額の確定通知を受けた商品改良支援について、沖縄国際物流ハブ活用推進事業補助金交付要綱第14条第２項の規定に基づき、下記のとおり請求します。"</f>
        <v>　明治３３年１月０日付け沖縄県達商第  号をもって額の確定通知を受けた商品改良支援について、沖縄国際物流ハブ活用推進事業補助金交付要綱第14条第２項の規定に基づき、下記のとおり請求します。</v>
      </c>
      <c r="B20" s="850"/>
      <c r="C20" s="850"/>
      <c r="D20" s="850"/>
      <c r="E20" s="850"/>
      <c r="F20" s="850"/>
      <c r="G20" s="850"/>
      <c r="H20" s="850"/>
      <c r="I20" s="850"/>
      <c r="J20" s="107"/>
    </row>
    <row r="21" spans="1:10" ht="21" customHeight="1">
      <c r="A21" s="626"/>
      <c r="B21" s="626"/>
      <c r="C21" s="626"/>
      <c r="D21" s="626"/>
      <c r="E21" s="626"/>
      <c r="F21" s="626"/>
      <c r="G21" s="626"/>
      <c r="H21" s="626"/>
      <c r="I21" s="626"/>
      <c r="J21" s="107"/>
    </row>
    <row r="22" spans="1:10" ht="19.05" customHeight="1">
      <c r="A22" s="628" t="s">
        <v>179</v>
      </c>
      <c r="B22" s="628"/>
      <c r="C22" s="628"/>
      <c r="D22" s="628"/>
      <c r="E22" s="628"/>
      <c r="F22" s="628"/>
      <c r="G22" s="628"/>
      <c r="H22" s="628"/>
      <c r="I22" s="628"/>
      <c r="J22" s="107"/>
    </row>
    <row r="23" spans="1:10" ht="19.05" customHeight="1">
      <c r="A23" s="223"/>
      <c r="B23" s="223"/>
      <c r="C23" s="223"/>
      <c r="D23" s="223"/>
      <c r="E23" s="223"/>
      <c r="F23" s="223"/>
      <c r="G23" s="223"/>
      <c r="H23" s="223"/>
      <c r="I23" s="223"/>
      <c r="J23" s="107"/>
    </row>
    <row r="24" spans="1:10" ht="19.05" customHeight="1">
      <c r="A24" s="624"/>
      <c r="B24" s="624"/>
      <c r="C24" s="624"/>
      <c r="D24" s="624"/>
      <c r="E24" s="624"/>
      <c r="F24" s="624"/>
      <c r="G24" s="624"/>
      <c r="H24" s="624"/>
      <c r="I24" s="624"/>
      <c r="J24" s="107"/>
    </row>
    <row r="25" spans="1:10" ht="19.05" customHeight="1">
      <c r="A25" s="106"/>
      <c r="B25" s="107"/>
      <c r="C25" s="884" t="str">
        <f>"精算払請求額　金　"&amp;TEXT(報告用入力!J51,"#,###")&amp;"　円"</f>
        <v>精算払請求額　金　　円</v>
      </c>
      <c r="D25" s="884"/>
      <c r="E25" s="884"/>
      <c r="F25" s="884"/>
      <c r="G25" s="884"/>
      <c r="H25" s="884"/>
      <c r="I25" s="107"/>
      <c r="J25" s="107"/>
    </row>
    <row r="26" spans="1:10" ht="19.05" customHeight="1">
      <c r="A26" s="107"/>
      <c r="B26" s="107"/>
      <c r="C26" s="223"/>
      <c r="D26" s="223"/>
      <c r="E26" s="628"/>
      <c r="F26" s="628"/>
      <c r="G26" s="223"/>
      <c r="H26" s="223"/>
      <c r="I26" s="107"/>
      <c r="J26" s="107"/>
    </row>
    <row r="27" spans="1:10" ht="19.05" customHeight="1">
      <c r="A27" s="107"/>
      <c r="B27" s="107"/>
      <c r="C27" s="879"/>
      <c r="D27" s="879"/>
      <c r="E27" s="879"/>
      <c r="F27" s="879"/>
      <c r="G27" s="879"/>
      <c r="H27" s="109"/>
      <c r="I27" s="107"/>
      <c r="J27" s="107"/>
    </row>
    <row r="28" spans="1:10" ht="19.05" customHeight="1">
      <c r="A28" s="107"/>
      <c r="B28" s="107"/>
      <c r="C28" s="887" t="s">
        <v>205</v>
      </c>
      <c r="D28" s="887"/>
      <c r="E28" s="887" t="s">
        <v>206</v>
      </c>
      <c r="F28" s="887"/>
      <c r="G28" s="887"/>
      <c r="H28" s="225" t="s">
        <v>207</v>
      </c>
      <c r="I28" s="107"/>
      <c r="J28" s="107"/>
    </row>
    <row r="29" spans="1:10" ht="19.05" customHeight="1">
      <c r="A29" s="107"/>
      <c r="B29" s="107"/>
      <c r="C29" s="858" t="s">
        <v>1072</v>
      </c>
      <c r="D29" s="859"/>
      <c r="E29" s="888">
        <f>報告用入力!F51</f>
        <v>0</v>
      </c>
      <c r="F29" s="889"/>
      <c r="G29" s="890"/>
      <c r="H29" s="897">
        <f>報告用入力!J51</f>
        <v>0</v>
      </c>
      <c r="I29" s="107"/>
      <c r="J29" s="107"/>
    </row>
    <row r="30" spans="1:10" ht="19.05" customHeight="1">
      <c r="A30" s="107"/>
      <c r="B30" s="107"/>
      <c r="C30" s="854"/>
      <c r="D30" s="855"/>
      <c r="E30" s="891"/>
      <c r="F30" s="892"/>
      <c r="G30" s="893"/>
      <c r="H30" s="898"/>
      <c r="I30" s="107"/>
      <c r="J30" s="107"/>
    </row>
    <row r="31" spans="1:10" ht="19.05" customHeight="1">
      <c r="A31" s="107"/>
      <c r="B31" s="107"/>
      <c r="C31" s="851"/>
      <c r="D31" s="852"/>
      <c r="E31" s="894"/>
      <c r="F31" s="895"/>
      <c r="G31" s="896"/>
      <c r="H31" s="899"/>
      <c r="I31" s="107"/>
      <c r="J31" s="107"/>
    </row>
    <row r="32" spans="1:10" ht="19.05" customHeight="1">
      <c r="A32" s="107"/>
      <c r="B32" s="107"/>
      <c r="C32" s="107"/>
      <c r="D32" s="107"/>
      <c r="E32" s="624"/>
      <c r="F32" s="624"/>
      <c r="G32" s="107"/>
      <c r="H32" s="107"/>
      <c r="I32" s="107"/>
      <c r="J32" s="107"/>
    </row>
    <row r="33" spans="1:10" ht="19.05" customHeight="1">
      <c r="A33" s="107"/>
      <c r="B33" s="107"/>
      <c r="C33" s="107"/>
      <c r="D33" s="107"/>
      <c r="E33" s="107"/>
      <c r="F33" s="107"/>
      <c r="G33" s="107"/>
      <c r="H33" s="107"/>
      <c r="I33" s="107"/>
      <c r="J33" s="107"/>
    </row>
    <row r="34" spans="1:10" ht="19.05" customHeight="1">
      <c r="A34" s="107"/>
      <c r="B34" s="107"/>
      <c r="C34" s="107"/>
      <c r="D34" s="107"/>
      <c r="E34" s="900" t="s">
        <v>190</v>
      </c>
      <c r="F34" s="900"/>
      <c r="G34" s="900"/>
      <c r="H34" s="107"/>
      <c r="I34" s="107"/>
      <c r="J34" s="107"/>
    </row>
    <row r="35" spans="1:10" ht="19.05" customHeight="1">
      <c r="A35" s="107"/>
      <c r="B35" s="106"/>
      <c r="C35" s="106"/>
      <c r="D35" s="107"/>
      <c r="E35" s="882" t="s">
        <v>191</v>
      </c>
      <c r="F35" s="883"/>
      <c r="G35" s="880" t="str">
        <f>申請用入力!R75&amp;""</f>
        <v/>
      </c>
      <c r="H35" s="881"/>
      <c r="I35" s="106"/>
      <c r="J35" s="107"/>
    </row>
    <row r="36" spans="1:10" ht="19.05" customHeight="1">
      <c r="A36" s="107"/>
      <c r="B36" s="107"/>
      <c r="C36" s="107"/>
      <c r="D36" s="107"/>
      <c r="E36" s="882" t="s">
        <v>192</v>
      </c>
      <c r="F36" s="883"/>
      <c r="G36" s="880" t="str">
        <f>申請用入力!R76&amp;""</f>
        <v/>
      </c>
      <c r="H36" s="881"/>
      <c r="I36" s="107"/>
      <c r="J36" s="107"/>
    </row>
    <row r="37" spans="1:10" ht="19.05" customHeight="1">
      <c r="A37" s="107"/>
      <c r="B37" s="106"/>
      <c r="C37" s="106"/>
      <c r="D37" s="107"/>
      <c r="E37" s="882" t="s">
        <v>193</v>
      </c>
      <c r="F37" s="883"/>
      <c r="G37" s="880" t="str">
        <f>IF(申請用入力!U77="","",申請用入力!U77)</f>
        <v/>
      </c>
      <c r="H37" s="881"/>
      <c r="I37" s="106"/>
      <c r="J37" s="107"/>
    </row>
    <row r="38" spans="1:10" ht="19.05" customHeight="1">
      <c r="A38" s="107"/>
      <c r="B38" s="107"/>
      <c r="C38" s="226"/>
      <c r="D38" s="107"/>
      <c r="E38" s="882" t="s">
        <v>194</v>
      </c>
      <c r="F38" s="883"/>
      <c r="G38" s="885" t="str">
        <f>申請用入力!V77</f>
        <v/>
      </c>
      <c r="H38" s="886"/>
      <c r="I38" s="226"/>
      <c r="J38" s="107"/>
    </row>
    <row r="39" spans="1:10" ht="41.4" customHeight="1">
      <c r="A39" s="107"/>
      <c r="B39" s="107"/>
      <c r="C39" s="226"/>
      <c r="D39" s="107"/>
      <c r="E39" s="882" t="s">
        <v>195</v>
      </c>
      <c r="F39" s="883"/>
      <c r="G39" s="880" t="str">
        <f>申請用入力!F78&amp;""</f>
        <v/>
      </c>
      <c r="H39" s="881"/>
      <c r="I39" s="226"/>
      <c r="J39" s="107"/>
    </row>
    <row r="40" spans="1:10" ht="19.05" customHeight="1">
      <c r="A40" s="107"/>
      <c r="B40" s="107"/>
      <c r="C40" s="107"/>
      <c r="D40" s="107"/>
      <c r="E40" s="107"/>
      <c r="F40" s="107"/>
      <c r="G40" s="107"/>
      <c r="H40" s="107"/>
      <c r="I40" s="107"/>
      <c r="J40" s="107"/>
    </row>
    <row r="41" spans="1:10" ht="19.05" customHeight="1">
      <c r="A41" s="107"/>
      <c r="B41" s="107"/>
      <c r="C41" s="107"/>
      <c r="D41" s="107"/>
      <c r="E41" s="107"/>
      <c r="F41" s="107"/>
      <c r="G41" s="107"/>
      <c r="H41" s="107"/>
      <c r="I41" s="107"/>
      <c r="J41" s="107"/>
    </row>
    <row r="42" spans="1:10" ht="19.05" customHeight="1">
      <c r="A42" s="624" t="s">
        <v>199</v>
      </c>
      <c r="B42" s="624"/>
      <c r="C42" s="624"/>
      <c r="D42" s="624"/>
      <c r="E42" s="624"/>
      <c r="F42" s="624"/>
      <c r="G42" s="624"/>
      <c r="H42" s="624"/>
      <c r="I42" s="624"/>
      <c r="J42" s="107"/>
    </row>
    <row r="43" spans="1:10" ht="19.05" customHeight="1">
      <c r="A43" s="624" t="s">
        <v>187</v>
      </c>
      <c r="B43" s="624"/>
      <c r="C43" s="624"/>
      <c r="D43" s="624"/>
      <c r="E43" s="624"/>
      <c r="F43" s="624"/>
      <c r="G43" s="624"/>
      <c r="H43" s="624"/>
      <c r="I43" s="624"/>
      <c r="J43" s="107"/>
    </row>
    <row r="44" spans="1:10" ht="19.05" customHeight="1">
      <c r="A44" s="624"/>
      <c r="B44" s="624"/>
      <c r="C44" s="624"/>
      <c r="D44" s="624"/>
      <c r="E44" s="624"/>
      <c r="F44" s="624"/>
      <c r="G44" s="624"/>
      <c r="H44" s="624"/>
      <c r="I44" s="624"/>
      <c r="J44" s="107"/>
    </row>
    <row r="45" spans="1:10" ht="19.05" customHeight="1">
      <c r="A45" s="624"/>
      <c r="B45" s="624"/>
      <c r="C45" s="624"/>
      <c r="D45" s="624"/>
      <c r="E45" s="624"/>
      <c r="F45" s="624"/>
      <c r="G45" s="624"/>
      <c r="H45" s="624"/>
      <c r="I45" s="624"/>
      <c r="J45" s="107"/>
    </row>
    <row r="46" spans="1:10" ht="19.05" customHeight="1">
      <c r="A46" s="623"/>
      <c r="B46" s="623"/>
      <c r="C46" s="623"/>
      <c r="D46" s="623"/>
      <c r="E46" s="623"/>
      <c r="F46" s="623"/>
      <c r="G46" s="623"/>
      <c r="H46" s="623"/>
      <c r="I46" s="623"/>
    </row>
    <row r="47" spans="1:10" ht="19.05" customHeight="1">
      <c r="A47" s="623"/>
      <c r="B47" s="623"/>
      <c r="C47" s="623"/>
      <c r="D47" s="623"/>
      <c r="E47" s="623"/>
      <c r="F47" s="623"/>
      <c r="G47" s="623"/>
      <c r="H47" s="623"/>
      <c r="I47" s="623"/>
    </row>
    <row r="48" spans="1:10" ht="18" customHeight="1">
      <c r="A48" s="623"/>
      <c r="B48" s="623"/>
      <c r="C48" s="623"/>
      <c r="D48" s="623"/>
      <c r="E48" s="623"/>
      <c r="F48" s="623"/>
      <c r="G48" s="623"/>
      <c r="H48" s="623"/>
      <c r="I48" s="623"/>
    </row>
    <row r="49" spans="1:9" ht="18" customHeight="1">
      <c r="A49" s="623"/>
      <c r="B49" s="623"/>
      <c r="C49" s="623"/>
      <c r="D49" s="623"/>
      <c r="E49" s="623"/>
      <c r="F49" s="623"/>
      <c r="G49" s="623"/>
      <c r="H49" s="623"/>
      <c r="I49" s="623"/>
    </row>
    <row r="50" spans="1:9" ht="18" customHeight="1">
      <c r="A50" s="623"/>
      <c r="B50" s="623"/>
      <c r="C50" s="623"/>
      <c r="D50" s="623"/>
      <c r="E50" s="623"/>
      <c r="F50" s="623"/>
      <c r="G50" s="623"/>
      <c r="H50" s="623"/>
      <c r="I50" s="623"/>
    </row>
    <row r="51" spans="1:9" ht="18" customHeight="1"/>
    <row r="52" spans="1:9" ht="18" customHeight="1"/>
    <row r="53" spans="1:9" ht="18" customHeight="1"/>
    <row r="54" spans="1:9" ht="18" customHeight="1"/>
    <row r="55" spans="1:9" ht="15" customHeight="1"/>
    <row r="56" spans="1:9" ht="15" customHeight="1"/>
  </sheetData>
  <sheetProtection formatColumns="0" formatRows="0"/>
  <mergeCells count="60">
    <mergeCell ref="A42:I42"/>
    <mergeCell ref="A43:I43"/>
    <mergeCell ref="E32:F32"/>
    <mergeCell ref="A24:I24"/>
    <mergeCell ref="C25:H25"/>
    <mergeCell ref="G38:H38"/>
    <mergeCell ref="G39:H39"/>
    <mergeCell ref="C28:D28"/>
    <mergeCell ref="G35:H35"/>
    <mergeCell ref="C29:D31"/>
    <mergeCell ref="E29:G31"/>
    <mergeCell ref="H29:H31"/>
    <mergeCell ref="E28:G28"/>
    <mergeCell ref="E38:F38"/>
    <mergeCell ref="E39:F39"/>
    <mergeCell ref="E34:G34"/>
    <mergeCell ref="A50:I50"/>
    <mergeCell ref="A44:I44"/>
    <mergeCell ref="A45:I45"/>
    <mergeCell ref="A46:I46"/>
    <mergeCell ref="A47:I47"/>
    <mergeCell ref="A48:I48"/>
    <mergeCell ref="A49:I49"/>
    <mergeCell ref="G36:H36"/>
    <mergeCell ref="G37:H37"/>
    <mergeCell ref="E35:F35"/>
    <mergeCell ref="E36:F36"/>
    <mergeCell ref="E37:F37"/>
    <mergeCell ref="A17:I17"/>
    <mergeCell ref="A18:I18"/>
    <mergeCell ref="E26:F26"/>
    <mergeCell ref="E27:G27"/>
    <mergeCell ref="C27:D27"/>
    <mergeCell ref="A19:I19"/>
    <mergeCell ref="A20:I20"/>
    <mergeCell ref="A21:I21"/>
    <mergeCell ref="A22:I22"/>
    <mergeCell ref="A16:I16"/>
    <mergeCell ref="A7:C7"/>
    <mergeCell ref="E7:F7"/>
    <mergeCell ref="G7:I7"/>
    <mergeCell ref="A8:C8"/>
    <mergeCell ref="E8:F8"/>
    <mergeCell ref="G8:I8"/>
    <mergeCell ref="A9:C9"/>
    <mergeCell ref="E9:F9"/>
    <mergeCell ref="G9:I9"/>
    <mergeCell ref="A10:C10"/>
    <mergeCell ref="E10:F10"/>
    <mergeCell ref="G10:I10"/>
    <mergeCell ref="G13:I13"/>
    <mergeCell ref="G15:I15"/>
    <mergeCell ref="A11:C11"/>
    <mergeCell ref="E11:F11"/>
    <mergeCell ref="G11:I11"/>
    <mergeCell ref="A1:I1"/>
    <mergeCell ref="A2:I2"/>
    <mergeCell ref="A4:I4"/>
    <mergeCell ref="A5:I5"/>
    <mergeCell ref="A6:I6"/>
  </mergeCells>
  <phoneticPr fontId="7"/>
  <conditionalFormatting sqref="A2:I2">
    <cfRule type="containsBlanks" dxfId="4" priority="2">
      <formula>LEN(TRIM(A2))=0</formula>
    </cfRule>
  </conditionalFormatting>
  <conditionalFormatting sqref="A18:I18">
    <cfRule type="containsErrors" dxfId="3" priority="1">
      <formula>ISERROR(A18)</formula>
    </cfRule>
  </conditionalFormatting>
  <pageMargins left="1.1023622047244095" right="1.1023622047244095" top="1.1023622047244095" bottom="1.1023622047244095" header="0.19685039370078741" footer="0.19685039370078741"/>
  <pageSetup paperSize="9" scale="87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BBF1-5130-4116-9731-7F4378663E5B}">
  <sheetPr>
    <tabColor rgb="FFFFC000"/>
    <pageSetUpPr fitToPage="1"/>
  </sheetPr>
  <dimension ref="A1:M51"/>
  <sheetViews>
    <sheetView view="pageBreakPreview" topLeftCell="A25" zoomScale="90" zoomScaleNormal="100" zoomScaleSheetLayoutView="90" zoomScalePageLayoutView="80" workbookViewId="0">
      <selection activeCell="A2" sqref="A2:H2"/>
    </sheetView>
  </sheetViews>
  <sheetFormatPr defaultColWidth="8.77734375" defaultRowHeight="13.2"/>
  <cols>
    <col min="1" max="1" width="3" style="36" customWidth="1"/>
    <col min="2" max="2" width="22.88671875" style="36" customWidth="1"/>
    <col min="3" max="3" width="7.33203125" style="36" customWidth="1"/>
    <col min="4" max="4" width="12.44140625" style="36" customWidth="1"/>
    <col min="5" max="5" width="3.109375" style="36" customWidth="1"/>
    <col min="6" max="6" width="16.44140625" style="36" customWidth="1"/>
    <col min="7" max="7" width="4.77734375" style="36" customWidth="1"/>
    <col min="8" max="8" width="19.6640625" style="36" customWidth="1"/>
    <col min="9" max="9" width="5.44140625" style="36" customWidth="1"/>
    <col min="10" max="16384" width="8.77734375" style="36"/>
  </cols>
  <sheetData>
    <row r="1" spans="1:11" ht="19.05" customHeight="1">
      <c r="A1" s="624" t="s">
        <v>211</v>
      </c>
      <c r="B1" s="624"/>
      <c r="C1" s="624"/>
      <c r="D1" s="624"/>
      <c r="E1" s="624"/>
      <c r="F1" s="624"/>
      <c r="G1" s="624"/>
      <c r="H1" s="624"/>
    </row>
    <row r="2" spans="1:11" ht="19.05" customHeight="1">
      <c r="A2" s="901">
        <v>45422</v>
      </c>
      <c r="B2" s="901"/>
      <c r="C2" s="901"/>
      <c r="D2" s="901"/>
      <c r="E2" s="901"/>
      <c r="F2" s="901"/>
      <c r="G2" s="901"/>
      <c r="H2" s="901"/>
    </row>
    <row r="3" spans="1:11" ht="19.05" customHeight="1">
      <c r="A3" s="624"/>
      <c r="B3" s="624"/>
      <c r="C3" s="624"/>
      <c r="D3" s="624"/>
      <c r="E3" s="624"/>
      <c r="F3" s="624"/>
      <c r="G3" s="624"/>
      <c r="H3" s="624"/>
    </row>
    <row r="4" spans="1:11" ht="19.05" customHeight="1">
      <c r="A4" s="624"/>
      <c r="B4" s="624"/>
      <c r="C4" s="624"/>
      <c r="D4" s="624"/>
      <c r="E4" s="624"/>
      <c r="F4" s="624"/>
      <c r="G4" s="624"/>
      <c r="H4" s="624"/>
    </row>
    <row r="5" spans="1:11" ht="19.05" customHeight="1">
      <c r="A5" s="624" t="s">
        <v>177</v>
      </c>
      <c r="B5" s="624"/>
      <c r="C5" s="624"/>
      <c r="D5" s="624"/>
      <c r="E5" s="624"/>
      <c r="F5" s="624"/>
      <c r="G5" s="624"/>
      <c r="H5" s="624"/>
    </row>
    <row r="6" spans="1:11" ht="19.05" customHeight="1">
      <c r="A6" s="624"/>
      <c r="B6" s="624"/>
      <c r="C6" s="624"/>
      <c r="D6" s="624"/>
      <c r="E6" s="624"/>
      <c r="F6" s="624"/>
      <c r="G6" s="624"/>
      <c r="H6" s="624"/>
    </row>
    <row r="7" spans="1:11" ht="15" customHeight="1">
      <c r="A7" s="624"/>
      <c r="B7" s="624"/>
      <c r="C7" s="624"/>
      <c r="D7" s="624"/>
      <c r="E7" s="624"/>
      <c r="F7" s="624"/>
      <c r="G7" s="624"/>
      <c r="H7" s="624"/>
    </row>
    <row r="8" spans="1:11" ht="15" customHeight="1">
      <c r="A8" s="624"/>
      <c r="B8" s="624"/>
      <c r="C8" s="624"/>
      <c r="D8" s="624" t="s">
        <v>174</v>
      </c>
      <c r="E8" s="624"/>
      <c r="F8" s="626" t="str">
        <f>IFERROR(LEFT(申請用入力!R9,FIND(" ",SUBSTITUTE(申請用入力!R9,"　"," "))-1),LEFT(申請用入力!R9,18))</f>
        <v/>
      </c>
      <c r="G8" s="626"/>
      <c r="H8" s="626"/>
    </row>
    <row r="9" spans="1:11" ht="15" customHeight="1">
      <c r="A9" s="624"/>
      <c r="B9" s="624"/>
      <c r="C9" s="624"/>
      <c r="D9" s="624"/>
      <c r="E9" s="624"/>
      <c r="F9" s="626" t="str">
        <f>IFERROR(MID(申請用入力!R9,FIND(" ",SUBSTITUTE(申請用入力!R9,"　"," "))+1,LEN(申請用入力!R9)),MID(申請用入力!R9,LEN(F8)+1,99))</f>
        <v/>
      </c>
      <c r="G9" s="626"/>
      <c r="H9" s="626"/>
    </row>
    <row r="10" spans="1:11" ht="15" customHeight="1">
      <c r="A10" s="624"/>
      <c r="B10" s="624"/>
      <c r="C10" s="624"/>
      <c r="D10" s="624" t="s">
        <v>175</v>
      </c>
      <c r="E10" s="624"/>
      <c r="F10" s="626" t="str">
        <f>LEFT(申請用入力!R4,18)</f>
        <v/>
      </c>
      <c r="G10" s="626"/>
      <c r="H10" s="626"/>
    </row>
    <row r="11" spans="1:11" ht="15" customHeight="1">
      <c r="A11" s="624"/>
      <c r="B11" s="624"/>
      <c r="C11" s="624"/>
      <c r="D11" s="624"/>
      <c r="E11" s="624"/>
      <c r="F11" s="626" t="str">
        <f>MID(申請用入力!R4,LEN(F10)+1,99)</f>
        <v/>
      </c>
      <c r="G11" s="626"/>
      <c r="H11" s="626"/>
    </row>
    <row r="12" spans="1:11" ht="19.05" customHeight="1">
      <c r="A12" s="624"/>
      <c r="B12" s="624"/>
      <c r="C12" s="624"/>
      <c r="D12" s="624" t="s">
        <v>180</v>
      </c>
      <c r="E12" s="624"/>
      <c r="F12" s="626" t="str">
        <f>申請用入力!R6&amp;"　"&amp;申請用入力!R7</f>
        <v>　</v>
      </c>
      <c r="G12" s="626"/>
      <c r="H12" s="626"/>
    </row>
    <row r="13" spans="1:11" ht="19.05" customHeight="1">
      <c r="A13" s="624"/>
      <c r="B13" s="624"/>
      <c r="C13" s="624"/>
      <c r="D13" s="624"/>
      <c r="E13" s="624"/>
      <c r="F13" s="624"/>
      <c r="G13" s="624"/>
      <c r="H13" s="624"/>
    </row>
    <row r="14" spans="1:11" ht="19.05" customHeight="1">
      <c r="A14" s="624"/>
      <c r="B14" s="624"/>
      <c r="C14" s="624"/>
      <c r="D14" s="624"/>
      <c r="E14" s="624"/>
      <c r="F14" s="624"/>
      <c r="G14" s="624"/>
      <c r="H14" s="624"/>
    </row>
    <row r="15" spans="1:11" ht="19.05" customHeight="1">
      <c r="A15" s="628" t="s">
        <v>1353</v>
      </c>
      <c r="B15" s="628"/>
      <c r="C15" s="628"/>
      <c r="D15" s="628"/>
      <c r="E15" s="628"/>
      <c r="F15" s="628"/>
      <c r="G15" s="628"/>
      <c r="H15" s="628"/>
      <c r="K15" s="37"/>
    </row>
    <row r="16" spans="1:11" ht="19.05" customHeight="1">
      <c r="A16" s="624"/>
      <c r="B16" s="624"/>
      <c r="C16" s="624"/>
      <c r="D16" s="624"/>
      <c r="E16" s="624"/>
      <c r="F16" s="624"/>
      <c r="G16" s="624"/>
      <c r="H16" s="624"/>
      <c r="K16" s="37"/>
    </row>
    <row r="17" spans="1:13" ht="19.05" customHeight="1">
      <c r="A17" s="902" t="s">
        <v>212</v>
      </c>
      <c r="B17" s="902"/>
      <c r="C17" s="902"/>
      <c r="D17" s="902"/>
      <c r="E17" s="902"/>
      <c r="F17" s="902"/>
      <c r="G17" s="902"/>
      <c r="H17" s="902"/>
      <c r="K17" s="37"/>
      <c r="M17" s="37"/>
    </row>
    <row r="18" spans="1:13" ht="19.05" customHeight="1">
      <c r="A18" s="626" t="s">
        <v>1357</v>
      </c>
      <c r="B18" s="626"/>
      <c r="C18" s="626"/>
      <c r="D18" s="626"/>
      <c r="E18" s="626"/>
      <c r="F18" s="626"/>
      <c r="G18" s="626"/>
      <c r="H18" s="626"/>
    </row>
    <row r="19" spans="1:13" ht="19.05" customHeight="1">
      <c r="A19" s="624" t="s">
        <v>1363</v>
      </c>
      <c r="B19" s="624"/>
      <c r="C19" s="624"/>
      <c r="D19" s="624"/>
      <c r="E19" s="624"/>
      <c r="F19" s="624"/>
      <c r="G19" s="624"/>
      <c r="H19" s="624"/>
    </row>
    <row r="20" spans="1:13" ht="19.05" customHeight="1">
      <c r="A20" s="106"/>
      <c r="B20" s="106"/>
      <c r="C20" s="106"/>
      <c r="D20" s="106"/>
      <c r="E20" s="106"/>
      <c r="F20" s="106"/>
      <c r="G20" s="106"/>
      <c r="H20" s="106"/>
    </row>
    <row r="21" spans="1:13" ht="19.05" customHeight="1">
      <c r="A21" s="628" t="s">
        <v>179</v>
      </c>
      <c r="B21" s="628"/>
      <c r="C21" s="628"/>
      <c r="D21" s="628"/>
      <c r="E21" s="628"/>
      <c r="F21" s="628"/>
      <c r="G21" s="628"/>
      <c r="H21" s="628"/>
    </row>
    <row r="22" spans="1:13" ht="19.05" customHeight="1">
      <c r="A22" s="628"/>
      <c r="B22" s="628"/>
      <c r="C22" s="628"/>
      <c r="D22" s="628"/>
      <c r="E22" s="628"/>
      <c r="F22" s="628"/>
      <c r="G22" s="628"/>
      <c r="H22" s="628"/>
    </row>
    <row r="23" spans="1:13" ht="19.05" customHeight="1">
      <c r="A23" s="107"/>
      <c r="B23" s="624" t="s">
        <v>182</v>
      </c>
      <c r="C23" s="624"/>
      <c r="D23" s="624"/>
      <c r="E23" s="624"/>
      <c r="F23" s="624"/>
      <c r="G23" s="624"/>
      <c r="H23" s="624"/>
    </row>
    <row r="24" spans="1:13" ht="19.05" customHeight="1">
      <c r="A24" s="107"/>
      <c r="B24" s="904"/>
      <c r="C24" s="904"/>
      <c r="D24" s="904"/>
      <c r="E24" s="904"/>
      <c r="F24" s="904"/>
      <c r="G24" s="904"/>
      <c r="H24" s="904"/>
    </row>
    <row r="25" spans="1:13" ht="19.05" customHeight="1">
      <c r="A25" s="107"/>
      <c r="B25" s="904"/>
      <c r="C25" s="904"/>
      <c r="D25" s="904"/>
      <c r="E25" s="904"/>
      <c r="F25" s="904"/>
      <c r="G25" s="904"/>
      <c r="H25" s="904"/>
    </row>
    <row r="26" spans="1:13" ht="19.05" customHeight="1">
      <c r="A26" s="107"/>
      <c r="B26" s="904"/>
      <c r="C26" s="904"/>
      <c r="D26" s="904"/>
      <c r="E26" s="904"/>
      <c r="F26" s="904"/>
      <c r="G26" s="904"/>
      <c r="H26" s="904"/>
    </row>
    <row r="27" spans="1:13" ht="19.05" customHeight="1">
      <c r="A27" s="107"/>
      <c r="B27" s="904"/>
      <c r="C27" s="904"/>
      <c r="D27" s="904"/>
      <c r="E27" s="904"/>
      <c r="F27" s="904"/>
      <c r="G27" s="904"/>
      <c r="H27" s="904"/>
    </row>
    <row r="28" spans="1:13" ht="19.05" customHeight="1">
      <c r="A28" s="107"/>
      <c r="B28" s="904"/>
      <c r="C28" s="904"/>
      <c r="D28" s="904"/>
      <c r="E28" s="904"/>
      <c r="F28" s="904"/>
      <c r="G28" s="904"/>
      <c r="H28" s="904"/>
    </row>
    <row r="29" spans="1:13" ht="19.05" customHeight="1">
      <c r="A29" s="107"/>
      <c r="B29" s="904"/>
      <c r="C29" s="904"/>
      <c r="D29" s="904"/>
      <c r="E29" s="904"/>
      <c r="F29" s="904"/>
      <c r="G29" s="904"/>
      <c r="H29" s="904"/>
    </row>
    <row r="30" spans="1:13" ht="19.05" customHeight="1">
      <c r="A30" s="107"/>
      <c r="B30" s="904"/>
      <c r="C30" s="904"/>
      <c r="D30" s="904"/>
      <c r="E30" s="904"/>
      <c r="F30" s="904"/>
      <c r="G30" s="904"/>
      <c r="H30" s="904"/>
    </row>
    <row r="31" spans="1:13" ht="19.05" customHeight="1">
      <c r="A31" s="107"/>
      <c r="B31" s="624" t="s">
        <v>183</v>
      </c>
      <c r="C31" s="624"/>
      <c r="D31" s="624"/>
      <c r="E31" s="624"/>
      <c r="F31" s="624"/>
      <c r="G31" s="624"/>
      <c r="H31" s="624"/>
    </row>
    <row r="32" spans="1:13" ht="19.05" customHeight="1">
      <c r="A32" s="107"/>
      <c r="B32" s="904"/>
      <c r="C32" s="904"/>
      <c r="D32" s="904"/>
      <c r="E32" s="904"/>
      <c r="F32" s="904"/>
      <c r="G32" s="904"/>
      <c r="H32" s="904"/>
    </row>
    <row r="33" spans="1:8" ht="19.05" customHeight="1">
      <c r="A33" s="107"/>
      <c r="B33" s="904"/>
      <c r="C33" s="904"/>
      <c r="D33" s="904"/>
      <c r="E33" s="904"/>
      <c r="F33" s="904"/>
      <c r="G33" s="904"/>
      <c r="H33" s="904"/>
    </row>
    <row r="34" spans="1:8" ht="19.05" customHeight="1">
      <c r="A34" s="107"/>
      <c r="B34" s="904"/>
      <c r="C34" s="904"/>
      <c r="D34" s="904"/>
      <c r="E34" s="904"/>
      <c r="F34" s="904"/>
      <c r="G34" s="904"/>
      <c r="H34" s="904"/>
    </row>
    <row r="35" spans="1:8" ht="19.05" customHeight="1">
      <c r="A35" s="107"/>
      <c r="B35" s="904"/>
      <c r="C35" s="904"/>
      <c r="D35" s="904"/>
      <c r="E35" s="904"/>
      <c r="F35" s="904"/>
      <c r="G35" s="904"/>
      <c r="H35" s="904"/>
    </row>
    <row r="36" spans="1:8" ht="19.05" customHeight="1">
      <c r="A36" s="107"/>
      <c r="B36" s="904"/>
      <c r="C36" s="904"/>
      <c r="D36" s="904"/>
      <c r="E36" s="904"/>
      <c r="F36" s="904"/>
      <c r="G36" s="904"/>
      <c r="H36" s="904"/>
    </row>
    <row r="37" spans="1:8" ht="19.05" customHeight="1">
      <c r="A37" s="107"/>
      <c r="B37" s="904"/>
      <c r="C37" s="904"/>
      <c r="D37" s="904"/>
      <c r="E37" s="904"/>
      <c r="F37" s="904"/>
      <c r="G37" s="904"/>
      <c r="H37" s="904"/>
    </row>
    <row r="38" spans="1:8" ht="19.05" customHeight="1">
      <c r="A38" s="107"/>
      <c r="B38" s="904"/>
      <c r="C38" s="904"/>
      <c r="D38" s="904"/>
      <c r="E38" s="904"/>
      <c r="F38" s="904"/>
      <c r="G38" s="904"/>
      <c r="H38" s="904"/>
    </row>
    <row r="39" spans="1:8" ht="19.05" customHeight="1">
      <c r="A39" s="107"/>
      <c r="B39" s="904"/>
      <c r="C39" s="904"/>
      <c r="D39" s="904"/>
      <c r="E39" s="904"/>
      <c r="F39" s="904"/>
      <c r="G39" s="904"/>
      <c r="H39" s="904"/>
    </row>
    <row r="40" spans="1:8" ht="19.05" customHeight="1">
      <c r="A40" s="106"/>
      <c r="B40" s="904"/>
      <c r="C40" s="904"/>
      <c r="D40" s="904"/>
      <c r="E40" s="904"/>
      <c r="F40" s="904"/>
      <c r="G40" s="904"/>
      <c r="H40" s="904"/>
    </row>
    <row r="41" spans="1:8" ht="19.05" customHeight="1">
      <c r="A41" s="624" t="s">
        <v>200</v>
      </c>
      <c r="B41" s="624"/>
      <c r="C41" s="624"/>
      <c r="D41" s="624"/>
      <c r="E41" s="624"/>
      <c r="F41" s="624"/>
      <c r="G41" s="624"/>
      <c r="H41" s="624"/>
    </row>
    <row r="42" spans="1:8" ht="19.05" customHeight="1">
      <c r="A42" s="624" t="s">
        <v>197</v>
      </c>
      <c r="B42" s="624"/>
      <c r="C42" s="624"/>
      <c r="D42" s="624"/>
      <c r="E42" s="624"/>
      <c r="F42" s="624"/>
      <c r="G42" s="624"/>
      <c r="H42" s="624"/>
    </row>
    <row r="43" spans="1:8" ht="18" customHeight="1">
      <c r="A43" s="624" t="s">
        <v>198</v>
      </c>
      <c r="B43" s="624"/>
      <c r="C43" s="624"/>
      <c r="D43" s="624"/>
      <c r="E43" s="624"/>
      <c r="F43" s="624"/>
      <c r="G43" s="624"/>
      <c r="H43" s="624"/>
    </row>
    <row r="44" spans="1:8" ht="18" customHeight="1">
      <c r="A44" s="623"/>
      <c r="B44" s="623"/>
      <c r="C44" s="623"/>
      <c r="D44" s="623"/>
      <c r="E44" s="623"/>
      <c r="F44" s="623"/>
      <c r="G44" s="623"/>
      <c r="H44" s="623"/>
    </row>
    <row r="45" spans="1:8" ht="18" customHeight="1">
      <c r="A45" s="903"/>
      <c r="B45" s="903"/>
      <c r="C45" s="903"/>
      <c r="D45" s="903"/>
      <c r="E45" s="903"/>
      <c r="F45" s="903"/>
      <c r="G45" s="903"/>
      <c r="H45" s="903"/>
    </row>
    <row r="46" spans="1:8" ht="18" customHeight="1">
      <c r="A46" s="903"/>
      <c r="B46" s="903"/>
      <c r="C46" s="903"/>
      <c r="D46" s="903"/>
      <c r="E46" s="903"/>
      <c r="F46" s="903"/>
      <c r="G46" s="903"/>
      <c r="H46" s="903"/>
    </row>
    <row r="47" spans="1:8" ht="18" customHeight="1">
      <c r="A47" s="903"/>
      <c r="B47" s="903"/>
      <c r="C47" s="903"/>
      <c r="D47" s="903"/>
      <c r="E47" s="903"/>
      <c r="F47" s="903"/>
      <c r="G47" s="903"/>
      <c r="H47" s="903"/>
    </row>
    <row r="48" spans="1:8" ht="18" customHeight="1">
      <c r="A48" s="903"/>
      <c r="B48" s="903"/>
      <c r="C48" s="903"/>
      <c r="D48" s="903"/>
      <c r="E48" s="903"/>
      <c r="F48" s="903"/>
      <c r="G48" s="903"/>
      <c r="H48" s="903"/>
    </row>
    <row r="49" spans="1:8" ht="18" customHeight="1">
      <c r="A49" s="903"/>
      <c r="B49" s="903"/>
      <c r="C49" s="903"/>
      <c r="D49" s="903"/>
      <c r="E49" s="903"/>
      <c r="F49" s="903"/>
      <c r="G49" s="903"/>
      <c r="H49" s="903"/>
    </row>
    <row r="50" spans="1:8" ht="15" customHeight="1"/>
    <row r="51" spans="1:8" ht="15" customHeight="1"/>
  </sheetData>
  <mergeCells count="44">
    <mergeCell ref="A47:H47"/>
    <mergeCell ref="A48:H48"/>
    <mergeCell ref="A49:H49"/>
    <mergeCell ref="B24:H30"/>
    <mergeCell ref="B32:H40"/>
    <mergeCell ref="A41:H41"/>
    <mergeCell ref="A42:H42"/>
    <mergeCell ref="A43:H43"/>
    <mergeCell ref="A44:H44"/>
    <mergeCell ref="A45:H45"/>
    <mergeCell ref="A46:H46"/>
    <mergeCell ref="B31:H31"/>
    <mergeCell ref="F10:H10"/>
    <mergeCell ref="A11:C11"/>
    <mergeCell ref="D11:E11"/>
    <mergeCell ref="F11:H11"/>
    <mergeCell ref="A22:H22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1:H21"/>
    <mergeCell ref="B23:H23"/>
    <mergeCell ref="A6:H6"/>
    <mergeCell ref="A1:H1"/>
    <mergeCell ref="A2:H2"/>
    <mergeCell ref="A3:H3"/>
    <mergeCell ref="A5:H5"/>
    <mergeCell ref="A4:H4"/>
    <mergeCell ref="A7:H7"/>
    <mergeCell ref="A8:C8"/>
    <mergeCell ref="D8:E8"/>
    <mergeCell ref="F8:H8"/>
    <mergeCell ref="A9:C9"/>
    <mergeCell ref="D9:E9"/>
    <mergeCell ref="F9:H9"/>
    <mergeCell ref="A10:C10"/>
    <mergeCell ref="D10:E10"/>
  </mergeCells>
  <phoneticPr fontId="7"/>
  <conditionalFormatting sqref="A2 B24 B32">
    <cfRule type="containsBlanks" dxfId="2" priority="1">
      <formula>LEN(TRIM(A2))=0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A1F9E-79F0-46F2-A49B-770927E39A40}">
  <sheetPr>
    <tabColor rgb="FFFFC000"/>
    <pageSetUpPr fitToPage="1"/>
  </sheetPr>
  <dimension ref="A1:B4"/>
  <sheetViews>
    <sheetView view="pageBreakPreview" zoomScaleNormal="100" zoomScaleSheetLayoutView="100" workbookViewId="0">
      <selection activeCell="A7" sqref="A7"/>
    </sheetView>
  </sheetViews>
  <sheetFormatPr defaultColWidth="8.77734375" defaultRowHeight="14.4"/>
  <cols>
    <col min="1" max="2" width="80.6640625" style="38" customWidth="1"/>
    <col min="3" max="16384" width="8.77734375" style="38"/>
  </cols>
  <sheetData>
    <row r="1" spans="1:2">
      <c r="A1" s="38" t="s">
        <v>1142</v>
      </c>
    </row>
    <row r="2" spans="1:2">
      <c r="A2" s="301" t="s">
        <v>1143</v>
      </c>
      <c r="B2" s="301" t="s">
        <v>1144</v>
      </c>
    </row>
    <row r="3" spans="1:2" ht="360">
      <c r="A3" s="302" t="s">
        <v>1145</v>
      </c>
      <c r="B3" s="302" t="s">
        <v>1146</v>
      </c>
    </row>
    <row r="4" spans="1:2">
      <c r="A4" s="38" t="s">
        <v>1147</v>
      </c>
    </row>
  </sheetData>
  <phoneticPr fontId="7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1253C-8F1E-4D34-948D-BBDC6FA30EE9}">
  <sheetPr>
    <tabColor rgb="FFFFC000"/>
    <pageSetUpPr fitToPage="1"/>
  </sheetPr>
  <dimension ref="A1:H51"/>
  <sheetViews>
    <sheetView view="pageBreakPreview" zoomScale="90" zoomScaleNormal="100" zoomScaleSheetLayoutView="90" zoomScalePageLayoutView="80" workbookViewId="0">
      <selection activeCell="A19" sqref="A19:H19"/>
    </sheetView>
  </sheetViews>
  <sheetFormatPr defaultColWidth="8.77734375" defaultRowHeight="13.2"/>
  <cols>
    <col min="1" max="1" width="3" style="36" customWidth="1"/>
    <col min="2" max="2" width="22.88671875" style="36" customWidth="1"/>
    <col min="3" max="3" width="7.33203125" style="36" customWidth="1"/>
    <col min="4" max="4" width="12.44140625" style="36" customWidth="1"/>
    <col min="5" max="5" width="3.109375" style="36" customWidth="1"/>
    <col min="6" max="6" width="16.44140625" style="36" customWidth="1"/>
    <col min="7" max="7" width="4.77734375" style="36" customWidth="1"/>
    <col min="8" max="8" width="19.6640625" style="36" customWidth="1"/>
    <col min="9" max="9" width="5.44140625" style="36" customWidth="1"/>
    <col min="10" max="16384" width="8.77734375" style="36"/>
  </cols>
  <sheetData>
    <row r="1" spans="1:8" ht="19.05" customHeight="1">
      <c r="A1" s="624" t="s">
        <v>184</v>
      </c>
      <c r="B1" s="624"/>
      <c r="C1" s="624"/>
      <c r="D1" s="624"/>
      <c r="E1" s="624"/>
      <c r="F1" s="624"/>
      <c r="G1" s="624"/>
      <c r="H1" s="624"/>
    </row>
    <row r="2" spans="1:8" ht="19.05" customHeight="1">
      <c r="A2" s="901">
        <v>45422</v>
      </c>
      <c r="B2" s="901"/>
      <c r="C2" s="901"/>
      <c r="D2" s="901"/>
      <c r="E2" s="901"/>
      <c r="F2" s="901"/>
      <c r="G2" s="901"/>
      <c r="H2" s="901"/>
    </row>
    <row r="3" spans="1:8" ht="19.05" customHeight="1">
      <c r="A3" s="624"/>
      <c r="B3" s="624"/>
      <c r="C3" s="624"/>
      <c r="D3" s="624"/>
      <c r="E3" s="624"/>
      <c r="F3" s="624"/>
      <c r="G3" s="624"/>
      <c r="H3" s="624"/>
    </row>
    <row r="4" spans="1:8" ht="19.05" customHeight="1">
      <c r="A4" s="624"/>
      <c r="B4" s="624"/>
      <c r="C4" s="624"/>
      <c r="D4" s="624"/>
      <c r="E4" s="624"/>
      <c r="F4" s="624"/>
      <c r="G4" s="624"/>
      <c r="H4" s="624"/>
    </row>
    <row r="5" spans="1:8" ht="19.05" customHeight="1">
      <c r="A5" s="624" t="s">
        <v>177</v>
      </c>
      <c r="B5" s="624"/>
      <c r="C5" s="624"/>
      <c r="D5" s="624"/>
      <c r="E5" s="624"/>
      <c r="F5" s="624"/>
      <c r="G5" s="624"/>
      <c r="H5" s="624"/>
    </row>
    <row r="6" spans="1:8" ht="19.05" customHeight="1">
      <c r="A6" s="624"/>
      <c r="B6" s="624"/>
      <c r="C6" s="624"/>
      <c r="D6" s="624"/>
      <c r="E6" s="624"/>
      <c r="F6" s="624"/>
      <c r="G6" s="624"/>
      <c r="H6" s="624"/>
    </row>
    <row r="7" spans="1:8" ht="15" customHeight="1">
      <c r="A7" s="624"/>
      <c r="B7" s="624"/>
      <c r="C7" s="624"/>
      <c r="D7" s="624"/>
      <c r="E7" s="624"/>
      <c r="F7" s="624"/>
      <c r="G7" s="624"/>
      <c r="H7" s="624"/>
    </row>
    <row r="8" spans="1:8" ht="15" customHeight="1">
      <c r="A8" s="624"/>
      <c r="B8" s="624"/>
      <c r="C8" s="624"/>
      <c r="D8" s="624" t="s">
        <v>174</v>
      </c>
      <c r="E8" s="624"/>
      <c r="F8" s="626" t="str">
        <f>IFERROR(LEFT(申請用入力!R9,FIND(" ",SUBSTITUTE(申請用入力!R9,"　"," "))-1),LEFT(申請用入力!R9,18))</f>
        <v/>
      </c>
      <c r="G8" s="626"/>
      <c r="H8" s="626"/>
    </row>
    <row r="9" spans="1:8" ht="15" customHeight="1">
      <c r="A9" s="624"/>
      <c r="B9" s="624"/>
      <c r="C9" s="624"/>
      <c r="D9" s="624"/>
      <c r="E9" s="624"/>
      <c r="F9" s="626" t="str">
        <f>IFERROR(MID(申請用入力!R9,FIND(" ",SUBSTITUTE(申請用入力!R9,"　"," "))+1,LEN(申請用入力!R9)),MID(申請用入力!R9,LEN(F8)+1,99))</f>
        <v/>
      </c>
      <c r="G9" s="626"/>
      <c r="H9" s="626"/>
    </row>
    <row r="10" spans="1:8" ht="15" customHeight="1">
      <c r="A10" s="624"/>
      <c r="B10" s="624"/>
      <c r="C10" s="624"/>
      <c r="D10" s="624" t="s">
        <v>175</v>
      </c>
      <c r="E10" s="624"/>
      <c r="F10" s="626" t="str">
        <f>LEFT(申請用入力!R4,18)</f>
        <v/>
      </c>
      <c r="G10" s="626"/>
      <c r="H10" s="626"/>
    </row>
    <row r="11" spans="1:8" ht="15" customHeight="1">
      <c r="A11" s="624"/>
      <c r="B11" s="624"/>
      <c r="C11" s="624"/>
      <c r="D11" s="624"/>
      <c r="E11" s="624"/>
      <c r="F11" s="626" t="str">
        <f>MID(申請用入力!R4,LEN(F10)+1,99)</f>
        <v/>
      </c>
      <c r="G11" s="626"/>
      <c r="H11" s="626"/>
    </row>
    <row r="12" spans="1:8" ht="19.05" customHeight="1">
      <c r="A12" s="624"/>
      <c r="B12" s="624"/>
      <c r="C12" s="624"/>
      <c r="D12" s="624" t="s">
        <v>180</v>
      </c>
      <c r="E12" s="624"/>
      <c r="F12" s="626" t="str">
        <f>申請用入力!R6&amp;"　"&amp;申請用入力!R7</f>
        <v>　</v>
      </c>
      <c r="G12" s="626"/>
      <c r="H12" s="626"/>
    </row>
    <row r="13" spans="1:8" ht="19.05" customHeight="1">
      <c r="A13" s="624"/>
      <c r="B13" s="624"/>
      <c r="C13" s="624"/>
      <c r="D13" s="624"/>
      <c r="E13" s="624"/>
      <c r="F13" s="624"/>
      <c r="G13" s="624"/>
      <c r="H13" s="624"/>
    </row>
    <row r="14" spans="1:8" ht="19.05" customHeight="1">
      <c r="A14" s="624"/>
      <c r="B14" s="624"/>
      <c r="C14" s="624"/>
      <c r="D14" s="624"/>
      <c r="E14" s="624"/>
      <c r="F14" s="624"/>
      <c r="G14" s="624"/>
      <c r="H14" s="624"/>
    </row>
    <row r="15" spans="1:8" ht="19.05" customHeight="1">
      <c r="A15" s="628" t="s">
        <v>1354</v>
      </c>
      <c r="B15" s="628"/>
      <c r="C15" s="628"/>
      <c r="D15" s="628"/>
      <c r="E15" s="628"/>
      <c r="F15" s="628"/>
      <c r="G15" s="628"/>
      <c r="H15" s="628"/>
    </row>
    <row r="16" spans="1:8" ht="19.05" customHeight="1">
      <c r="A16" s="624"/>
      <c r="B16" s="624"/>
      <c r="C16" s="624"/>
      <c r="D16" s="624"/>
      <c r="E16" s="624"/>
      <c r="F16" s="624"/>
      <c r="G16" s="624"/>
      <c r="H16" s="624"/>
    </row>
    <row r="17" spans="1:8" ht="19.05" customHeight="1">
      <c r="A17" s="902" t="s">
        <v>212</v>
      </c>
      <c r="B17" s="902"/>
      <c r="C17" s="902"/>
      <c r="D17" s="902"/>
      <c r="E17" s="902"/>
      <c r="F17" s="902"/>
      <c r="G17" s="902"/>
      <c r="H17" s="902"/>
    </row>
    <row r="18" spans="1:8" ht="19.05" customHeight="1">
      <c r="A18" s="626" t="s">
        <v>1358</v>
      </c>
      <c r="B18" s="626"/>
      <c r="C18" s="626"/>
      <c r="D18" s="626"/>
      <c r="E18" s="626"/>
      <c r="F18" s="626"/>
      <c r="G18" s="626"/>
      <c r="H18" s="626"/>
    </row>
    <row r="19" spans="1:8" ht="19.05" customHeight="1">
      <c r="A19" s="624" t="s">
        <v>1364</v>
      </c>
      <c r="B19" s="624"/>
      <c r="C19" s="624"/>
      <c r="D19" s="624"/>
      <c r="E19" s="624"/>
      <c r="F19" s="624"/>
      <c r="G19" s="624"/>
      <c r="H19" s="624"/>
    </row>
    <row r="20" spans="1:8" ht="19.05" customHeight="1">
      <c r="A20" s="106"/>
      <c r="B20" s="106"/>
      <c r="C20" s="106"/>
      <c r="D20" s="106"/>
      <c r="E20" s="106"/>
      <c r="F20" s="106"/>
      <c r="G20" s="106"/>
      <c r="H20" s="106"/>
    </row>
    <row r="21" spans="1:8" ht="19.05" customHeight="1">
      <c r="A21" s="628" t="s">
        <v>179</v>
      </c>
      <c r="B21" s="628"/>
      <c r="C21" s="628"/>
      <c r="D21" s="628"/>
      <c r="E21" s="628"/>
      <c r="F21" s="628"/>
      <c r="G21" s="628"/>
      <c r="H21" s="628"/>
    </row>
    <row r="22" spans="1:8" ht="19.05" customHeight="1">
      <c r="A22" s="628"/>
      <c r="B22" s="628"/>
      <c r="C22" s="628"/>
      <c r="D22" s="628"/>
      <c r="E22" s="628"/>
      <c r="F22" s="628"/>
      <c r="G22" s="628"/>
      <c r="H22" s="628"/>
    </row>
    <row r="23" spans="1:8" ht="19.05" customHeight="1">
      <c r="A23" s="107"/>
      <c r="B23" s="624" t="s">
        <v>185</v>
      </c>
      <c r="C23" s="624"/>
      <c r="D23" s="624"/>
      <c r="E23" s="624"/>
      <c r="F23" s="624"/>
      <c r="G23" s="624"/>
      <c r="H23" s="624"/>
    </row>
    <row r="24" spans="1:8" ht="19.05" customHeight="1">
      <c r="A24" s="107"/>
      <c r="B24" s="904"/>
      <c r="C24" s="904"/>
      <c r="D24" s="904"/>
      <c r="E24" s="904"/>
      <c r="F24" s="904"/>
      <c r="G24" s="904"/>
      <c r="H24" s="904"/>
    </row>
    <row r="25" spans="1:8" ht="19.05" customHeight="1">
      <c r="A25" s="107"/>
      <c r="B25" s="904"/>
      <c r="C25" s="904"/>
      <c r="D25" s="904"/>
      <c r="E25" s="904"/>
      <c r="F25" s="904"/>
      <c r="G25" s="904"/>
      <c r="H25" s="904"/>
    </row>
    <row r="26" spans="1:8" ht="19.05" customHeight="1">
      <c r="A26" s="107"/>
      <c r="B26" s="904"/>
      <c r="C26" s="904"/>
      <c r="D26" s="904"/>
      <c r="E26" s="904"/>
      <c r="F26" s="904"/>
      <c r="G26" s="904"/>
      <c r="H26" s="904"/>
    </row>
    <row r="27" spans="1:8" ht="19.05" customHeight="1">
      <c r="A27" s="107"/>
      <c r="B27" s="904"/>
      <c r="C27" s="904"/>
      <c r="D27" s="904"/>
      <c r="E27" s="904"/>
      <c r="F27" s="904"/>
      <c r="G27" s="904"/>
      <c r="H27" s="904"/>
    </row>
    <row r="28" spans="1:8" ht="19.05" customHeight="1">
      <c r="A28" s="107"/>
      <c r="B28" s="904"/>
      <c r="C28" s="904"/>
      <c r="D28" s="904"/>
      <c r="E28" s="904"/>
      <c r="F28" s="904"/>
      <c r="G28" s="904"/>
      <c r="H28" s="904"/>
    </row>
    <row r="29" spans="1:8" ht="19.05" customHeight="1">
      <c r="A29" s="107"/>
      <c r="B29" s="904"/>
      <c r="C29" s="904"/>
      <c r="D29" s="904"/>
      <c r="E29" s="904"/>
      <c r="F29" s="904"/>
      <c r="G29" s="904"/>
      <c r="H29" s="904"/>
    </row>
    <row r="30" spans="1:8" ht="19.05" customHeight="1">
      <c r="A30" s="107"/>
      <c r="B30" s="904"/>
      <c r="C30" s="904"/>
      <c r="D30" s="904"/>
      <c r="E30" s="904"/>
      <c r="F30" s="904"/>
      <c r="G30" s="904"/>
      <c r="H30" s="904"/>
    </row>
    <row r="31" spans="1:8" ht="19.05" customHeight="1">
      <c r="A31" s="107"/>
      <c r="B31" s="624" t="s">
        <v>186</v>
      </c>
      <c r="C31" s="624"/>
      <c r="D31" s="624"/>
      <c r="E31" s="624"/>
      <c r="F31" s="624"/>
      <c r="G31" s="624"/>
      <c r="H31" s="624"/>
    </row>
    <row r="32" spans="1:8" ht="19.05" customHeight="1">
      <c r="A32" s="107"/>
      <c r="B32" s="107"/>
      <c r="C32" s="107"/>
      <c r="D32" s="107"/>
      <c r="E32" s="107"/>
      <c r="F32" s="107"/>
      <c r="G32" s="107"/>
      <c r="H32" s="107"/>
    </row>
    <row r="33" spans="1:8" ht="19.05" customHeight="1">
      <c r="A33" s="107"/>
      <c r="B33" s="905" t="s">
        <v>196</v>
      </c>
      <c r="C33" s="905"/>
      <c r="D33" s="905"/>
      <c r="E33" s="905"/>
      <c r="F33" s="905"/>
      <c r="G33" s="905"/>
      <c r="H33" s="107"/>
    </row>
    <row r="34" spans="1:8" ht="19.05" customHeight="1">
      <c r="A34" s="107"/>
      <c r="B34" s="107"/>
      <c r="C34" s="107"/>
      <c r="D34" s="107"/>
      <c r="E34" s="107"/>
      <c r="F34" s="107"/>
      <c r="G34" s="107"/>
      <c r="H34" s="107"/>
    </row>
    <row r="35" spans="1:8" ht="19.05" customHeight="1">
      <c r="A35" s="107"/>
      <c r="B35" s="107"/>
      <c r="C35" s="107"/>
      <c r="D35" s="107"/>
      <c r="E35" s="107"/>
      <c r="F35" s="107"/>
      <c r="G35" s="107"/>
      <c r="H35" s="107"/>
    </row>
    <row r="36" spans="1:8" ht="19.05" customHeight="1">
      <c r="A36" s="107"/>
      <c r="B36" s="107"/>
      <c r="C36" s="107"/>
      <c r="D36" s="107"/>
      <c r="E36" s="107"/>
      <c r="F36" s="107"/>
      <c r="G36" s="107"/>
      <c r="H36" s="107"/>
    </row>
    <row r="37" spans="1:8" ht="19.05" customHeight="1">
      <c r="A37" s="107"/>
      <c r="B37" s="107"/>
      <c r="C37" s="107"/>
      <c r="D37" s="107"/>
      <c r="E37" s="107"/>
      <c r="F37" s="107"/>
      <c r="G37" s="107"/>
      <c r="H37" s="107"/>
    </row>
    <row r="38" spans="1:8" ht="19.05" customHeight="1">
      <c r="A38" s="107"/>
      <c r="B38" s="107"/>
      <c r="C38" s="107"/>
      <c r="D38" s="107"/>
      <c r="E38" s="107"/>
      <c r="F38" s="107"/>
      <c r="G38" s="107"/>
      <c r="H38" s="107"/>
    </row>
    <row r="39" spans="1:8" ht="19.05" customHeight="1">
      <c r="A39" s="107"/>
      <c r="B39" s="107"/>
      <c r="C39" s="107"/>
      <c r="D39" s="107"/>
      <c r="E39" s="107"/>
      <c r="F39" s="107"/>
      <c r="G39" s="107"/>
      <c r="H39" s="107"/>
    </row>
    <row r="40" spans="1:8" ht="19.05" customHeight="1">
      <c r="A40" s="106"/>
      <c r="B40" s="107"/>
      <c r="C40" s="107"/>
      <c r="D40" s="107"/>
      <c r="E40" s="107"/>
      <c r="F40" s="107"/>
      <c r="G40" s="107"/>
      <c r="H40" s="107"/>
    </row>
    <row r="41" spans="1:8" ht="19.05" customHeight="1">
      <c r="A41" s="624" t="s">
        <v>199</v>
      </c>
      <c r="B41" s="624"/>
      <c r="C41" s="624"/>
      <c r="D41" s="624"/>
      <c r="E41" s="624"/>
      <c r="F41" s="624"/>
      <c r="G41" s="624"/>
      <c r="H41" s="624"/>
    </row>
    <row r="42" spans="1:8" ht="19.05" customHeight="1">
      <c r="A42" s="624" t="s">
        <v>187</v>
      </c>
      <c r="B42" s="624"/>
      <c r="C42" s="624"/>
      <c r="D42" s="624"/>
      <c r="E42" s="624"/>
      <c r="F42" s="624"/>
      <c r="G42" s="624"/>
      <c r="H42" s="624"/>
    </row>
    <row r="43" spans="1:8" ht="18" customHeight="1">
      <c r="A43" s="624"/>
      <c r="B43" s="624"/>
      <c r="C43" s="624"/>
      <c r="D43" s="624"/>
      <c r="E43" s="624"/>
      <c r="F43" s="624"/>
      <c r="G43" s="624"/>
      <c r="H43" s="624"/>
    </row>
    <row r="44" spans="1:8" ht="18" customHeight="1">
      <c r="A44" s="623"/>
      <c r="B44" s="623"/>
      <c r="C44" s="623"/>
      <c r="D44" s="623"/>
      <c r="E44" s="623"/>
      <c r="F44" s="623"/>
      <c r="G44" s="623"/>
      <c r="H44" s="623"/>
    </row>
    <row r="45" spans="1:8" ht="18" customHeight="1">
      <c r="A45" s="903"/>
      <c r="B45" s="903"/>
      <c r="C45" s="903"/>
      <c r="D45" s="903"/>
      <c r="E45" s="903"/>
      <c r="F45" s="903"/>
      <c r="G45" s="903"/>
      <c r="H45" s="903"/>
    </row>
    <row r="46" spans="1:8" ht="18" customHeight="1">
      <c r="A46" s="903"/>
      <c r="B46" s="903"/>
      <c r="C46" s="903"/>
      <c r="D46" s="903"/>
      <c r="E46" s="903"/>
      <c r="F46" s="903"/>
      <c r="G46" s="903"/>
      <c r="H46" s="903"/>
    </row>
    <row r="47" spans="1:8" ht="18" customHeight="1">
      <c r="A47" s="903"/>
      <c r="B47" s="903"/>
      <c r="C47" s="903"/>
      <c r="D47" s="903"/>
      <c r="E47" s="903"/>
      <c r="F47" s="903"/>
      <c r="G47" s="903"/>
      <c r="H47" s="903"/>
    </row>
    <row r="48" spans="1:8" ht="18" customHeight="1">
      <c r="A48" s="903"/>
      <c r="B48" s="903"/>
      <c r="C48" s="903"/>
      <c r="D48" s="903"/>
      <c r="E48" s="903"/>
      <c r="F48" s="903"/>
      <c r="G48" s="903"/>
      <c r="H48" s="903"/>
    </row>
    <row r="49" spans="1:8" ht="18" customHeight="1">
      <c r="A49" s="903"/>
      <c r="B49" s="903"/>
      <c r="C49" s="903"/>
      <c r="D49" s="903"/>
      <c r="E49" s="903"/>
      <c r="F49" s="903"/>
      <c r="G49" s="903"/>
      <c r="H49" s="903"/>
    </row>
    <row r="50" spans="1:8" ht="15" customHeight="1"/>
    <row r="51" spans="1:8" ht="15" customHeight="1"/>
  </sheetData>
  <mergeCells count="44">
    <mergeCell ref="A49:H49"/>
    <mergeCell ref="B23:H23"/>
    <mergeCell ref="B31:H31"/>
    <mergeCell ref="A43:H43"/>
    <mergeCell ref="A44:H44"/>
    <mergeCell ref="A45:H45"/>
    <mergeCell ref="A46:H46"/>
    <mergeCell ref="A47:H47"/>
    <mergeCell ref="A48:H48"/>
    <mergeCell ref="B24:H30"/>
    <mergeCell ref="A41:H41"/>
    <mergeCell ref="A42:H42"/>
    <mergeCell ref="B33:G33"/>
    <mergeCell ref="A22:H22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1:H21"/>
    <mergeCell ref="A10:C10"/>
    <mergeCell ref="D10:E10"/>
    <mergeCell ref="F10:H10"/>
    <mergeCell ref="A11:C11"/>
    <mergeCell ref="D11:E11"/>
    <mergeCell ref="F11:H11"/>
    <mergeCell ref="A7:H7"/>
    <mergeCell ref="A8:C8"/>
    <mergeCell ref="D8:E8"/>
    <mergeCell ref="F8:H8"/>
    <mergeCell ref="A9:C9"/>
    <mergeCell ref="D9:E9"/>
    <mergeCell ref="F9:H9"/>
    <mergeCell ref="A6:H6"/>
    <mergeCell ref="A1:H1"/>
    <mergeCell ref="A2:H2"/>
    <mergeCell ref="A3:H3"/>
    <mergeCell ref="A5:H5"/>
    <mergeCell ref="A4:H4"/>
  </mergeCells>
  <phoneticPr fontId="7"/>
  <conditionalFormatting sqref="A2">
    <cfRule type="containsBlanks" dxfId="1" priority="2">
      <formula>LEN(TRIM(A2))=0</formula>
    </cfRule>
  </conditionalFormatting>
  <conditionalFormatting sqref="B24:H30">
    <cfRule type="containsBlanks" dxfId="0" priority="1">
      <formula>LEN(TRIM(B24))=0</formula>
    </cfRule>
  </conditionalFormatting>
  <pageMargins left="1.1023622047244095" right="1.1023622047244095" top="1.1023622047244095" bottom="1.1023622047244095" header="0.19685039370078741" footer="0.19685039370078741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8D05E-4104-44D9-A56A-9C8E88D1BD4A}">
  <sheetPr>
    <tabColor rgb="FFFF0000"/>
  </sheetPr>
  <dimension ref="A1:I50"/>
  <sheetViews>
    <sheetView tabSelected="1" view="pageBreakPreview" zoomScale="52" zoomScaleNormal="70" zoomScaleSheetLayoutView="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9" sqref="E19"/>
    </sheetView>
  </sheetViews>
  <sheetFormatPr defaultColWidth="9" defaultRowHeight="13.2"/>
  <cols>
    <col min="1" max="1" width="11.44140625" style="20" customWidth="1"/>
    <col min="2" max="2" width="74" style="20" customWidth="1"/>
    <col min="3" max="3" width="24.88671875" style="20" customWidth="1"/>
    <col min="4" max="4" width="31.88671875" style="20" customWidth="1"/>
    <col min="5" max="5" width="34.33203125" style="20" customWidth="1"/>
    <col min="6" max="7" width="29.5546875" style="20" customWidth="1"/>
    <col min="8" max="9" width="25.88671875" style="20" customWidth="1"/>
    <col min="10" max="10" width="8" style="20" customWidth="1"/>
    <col min="11" max="16384" width="9" style="20"/>
  </cols>
  <sheetData>
    <row r="1" spans="1:9" ht="28.2">
      <c r="B1" s="21" t="s">
        <v>0</v>
      </c>
    </row>
    <row r="2" spans="1:9" ht="12" customHeight="1">
      <c r="B2" s="21"/>
    </row>
    <row r="3" spans="1:9" s="22" customFormat="1" ht="21" customHeight="1">
      <c r="B3" s="23" t="s">
        <v>1</v>
      </c>
    </row>
    <row r="4" spans="1:9" s="22" customFormat="1" ht="25.5" customHeight="1" thickBot="1">
      <c r="B4" s="23" t="s">
        <v>1367</v>
      </c>
    </row>
    <row r="5" spans="1:9" s="24" customFormat="1" ht="59.25" customHeight="1">
      <c r="A5" s="446" t="s">
        <v>2</v>
      </c>
      <c r="B5" s="447"/>
      <c r="C5" s="447"/>
      <c r="D5" s="429" t="s">
        <v>1368</v>
      </c>
      <c r="E5" s="429" t="s">
        <v>1369</v>
      </c>
      <c r="F5" s="429" t="s">
        <v>1370</v>
      </c>
      <c r="G5" s="429" t="s">
        <v>1371</v>
      </c>
      <c r="H5" s="429" t="s">
        <v>3</v>
      </c>
      <c r="I5" s="430"/>
    </row>
    <row r="6" spans="1:9" s="24" customFormat="1" ht="17.25" customHeight="1">
      <c r="A6" s="448"/>
      <c r="B6" s="449"/>
      <c r="C6" s="449"/>
      <c r="D6" s="450"/>
      <c r="E6" s="450"/>
      <c r="F6" s="451"/>
      <c r="G6" s="450"/>
      <c r="H6" s="390" t="s">
        <v>4</v>
      </c>
      <c r="I6" s="391" t="s">
        <v>5</v>
      </c>
    </row>
    <row r="7" spans="1:9" s="24" customFormat="1" ht="74.400000000000006" customHeight="1">
      <c r="A7" s="392" t="s">
        <v>6</v>
      </c>
      <c r="B7" s="422" t="s">
        <v>7</v>
      </c>
      <c r="C7" s="423"/>
      <c r="D7" s="390" t="s">
        <v>1372</v>
      </c>
      <c r="E7" s="390" t="s">
        <v>1373</v>
      </c>
      <c r="F7" s="390" t="s">
        <v>9</v>
      </c>
      <c r="G7" s="390" t="s">
        <v>8</v>
      </c>
      <c r="H7" s="393"/>
      <c r="I7" s="394"/>
    </row>
    <row r="8" spans="1:9" s="22" customFormat="1" ht="52.2" customHeight="1">
      <c r="A8" s="395">
        <v>1</v>
      </c>
      <c r="B8" s="442" t="s">
        <v>1119</v>
      </c>
      <c r="C8" s="443"/>
      <c r="D8" s="393" t="s">
        <v>12</v>
      </c>
      <c r="E8" s="393" t="s">
        <v>12</v>
      </c>
      <c r="F8" s="393" t="s">
        <v>12</v>
      </c>
      <c r="G8" s="393" t="s">
        <v>12</v>
      </c>
      <c r="H8" s="396"/>
      <c r="I8" s="397"/>
    </row>
    <row r="9" spans="1:9" s="22" customFormat="1" ht="52.2" customHeight="1">
      <c r="A9" s="395">
        <v>2</v>
      </c>
      <c r="B9" s="442" t="s">
        <v>1120</v>
      </c>
      <c r="C9" s="443"/>
      <c r="D9" s="393" t="s">
        <v>12</v>
      </c>
      <c r="E9" s="393" t="s">
        <v>12</v>
      </c>
      <c r="F9" s="393" t="s">
        <v>12</v>
      </c>
      <c r="G9" s="393" t="s">
        <v>12</v>
      </c>
      <c r="H9" s="396"/>
      <c r="I9" s="397"/>
    </row>
    <row r="10" spans="1:9" s="22" customFormat="1" ht="82.8" customHeight="1">
      <c r="A10" s="395">
        <v>3</v>
      </c>
      <c r="B10" s="439" t="s">
        <v>10</v>
      </c>
      <c r="C10" s="439"/>
      <c r="D10" s="438" t="s">
        <v>1374</v>
      </c>
      <c r="E10" s="438"/>
      <c r="F10" s="438"/>
      <c r="G10" s="438"/>
      <c r="H10" s="396"/>
      <c r="I10" s="397"/>
    </row>
    <row r="11" spans="1:9" s="22" customFormat="1" ht="52.2" customHeight="1">
      <c r="A11" s="398">
        <v>4</v>
      </c>
      <c r="B11" s="439" t="s">
        <v>1121</v>
      </c>
      <c r="C11" s="439"/>
      <c r="D11" s="438"/>
      <c r="E11" s="438"/>
      <c r="F11" s="438"/>
      <c r="G11" s="438"/>
      <c r="H11" s="396"/>
      <c r="I11" s="397"/>
    </row>
    <row r="12" spans="1:9" s="22" customFormat="1" ht="52.2" customHeight="1">
      <c r="A12" s="398">
        <v>5</v>
      </c>
      <c r="B12" s="439" t="s">
        <v>1122</v>
      </c>
      <c r="C12" s="439"/>
      <c r="D12" s="438"/>
      <c r="E12" s="438"/>
      <c r="F12" s="438"/>
      <c r="G12" s="438"/>
      <c r="H12" s="396"/>
      <c r="I12" s="397"/>
    </row>
    <row r="13" spans="1:9" s="22" customFormat="1" ht="84" customHeight="1">
      <c r="A13" s="398">
        <v>6</v>
      </c>
      <c r="B13" s="444" t="s">
        <v>213</v>
      </c>
      <c r="C13" s="444"/>
      <c r="D13" s="438"/>
      <c r="E13" s="438"/>
      <c r="F13" s="438"/>
      <c r="G13" s="438"/>
      <c r="H13" s="396"/>
      <c r="I13" s="397"/>
    </row>
    <row r="14" spans="1:9" s="22" customFormat="1" ht="52.2" customHeight="1">
      <c r="A14" s="398">
        <v>7</v>
      </c>
      <c r="B14" s="439" t="s">
        <v>1123</v>
      </c>
      <c r="C14" s="439"/>
      <c r="D14" s="438"/>
      <c r="E14" s="438"/>
      <c r="F14" s="438"/>
      <c r="G14" s="438"/>
      <c r="H14" s="396"/>
      <c r="I14" s="397"/>
    </row>
    <row r="15" spans="1:9" s="22" customFormat="1" ht="52.2" customHeight="1">
      <c r="A15" s="398">
        <v>8</v>
      </c>
      <c r="B15" s="439" t="s">
        <v>1124</v>
      </c>
      <c r="C15" s="439"/>
      <c r="D15" s="438"/>
      <c r="E15" s="438"/>
      <c r="F15" s="438"/>
      <c r="G15" s="438"/>
      <c r="H15" s="396"/>
      <c r="I15" s="397"/>
    </row>
    <row r="16" spans="1:9" s="22" customFormat="1" ht="52.2" customHeight="1">
      <c r="A16" s="398">
        <v>9</v>
      </c>
      <c r="B16" s="439" t="s">
        <v>11</v>
      </c>
      <c r="C16" s="439"/>
      <c r="D16" s="399"/>
      <c r="E16" s="399"/>
      <c r="F16" s="399"/>
      <c r="G16" s="393" t="s">
        <v>12</v>
      </c>
      <c r="H16" s="396"/>
      <c r="I16" s="397"/>
    </row>
    <row r="17" spans="1:9" s="22" customFormat="1" ht="52.2" customHeight="1">
      <c r="A17" s="398">
        <v>10</v>
      </c>
      <c r="B17" s="439" t="s">
        <v>1125</v>
      </c>
      <c r="C17" s="439"/>
      <c r="D17" s="393" t="s">
        <v>12</v>
      </c>
      <c r="E17" s="393" t="s">
        <v>12</v>
      </c>
      <c r="F17" s="393" t="s">
        <v>12</v>
      </c>
      <c r="G17" s="393" t="s">
        <v>12</v>
      </c>
      <c r="H17" s="396"/>
      <c r="I17" s="397"/>
    </row>
    <row r="18" spans="1:9" s="22" customFormat="1" ht="52.2" customHeight="1">
      <c r="A18" s="398">
        <v>11</v>
      </c>
      <c r="B18" s="442" t="s">
        <v>1375</v>
      </c>
      <c r="C18" s="443"/>
      <c r="D18" s="393" t="s">
        <v>1376</v>
      </c>
      <c r="E18" s="400"/>
      <c r="F18" s="399"/>
      <c r="G18" s="399"/>
      <c r="H18" s="396"/>
      <c r="I18" s="397"/>
    </row>
    <row r="19" spans="1:9" s="22" customFormat="1" ht="52.2" customHeight="1">
      <c r="A19" s="398">
        <v>12</v>
      </c>
      <c r="B19" s="439" t="s">
        <v>1126</v>
      </c>
      <c r="C19" s="439"/>
      <c r="D19" s="393" t="s">
        <v>12</v>
      </c>
      <c r="E19" s="393" t="s">
        <v>12</v>
      </c>
      <c r="F19" s="393" t="s">
        <v>12</v>
      </c>
      <c r="G19" s="393" t="s">
        <v>12</v>
      </c>
      <c r="H19" s="396"/>
      <c r="I19" s="397"/>
    </row>
    <row r="20" spans="1:9" s="22" customFormat="1" ht="52.2" customHeight="1">
      <c r="A20" s="398">
        <v>13</v>
      </c>
      <c r="B20" s="439" t="s">
        <v>1127</v>
      </c>
      <c r="C20" s="439"/>
      <c r="D20" s="393" t="s">
        <v>12</v>
      </c>
      <c r="E20" s="393" t="s">
        <v>12</v>
      </c>
      <c r="F20" s="393" t="s">
        <v>12</v>
      </c>
      <c r="G20" s="393" t="s">
        <v>12</v>
      </c>
      <c r="H20" s="396"/>
      <c r="I20" s="397"/>
    </row>
    <row r="21" spans="1:9" s="22" customFormat="1" ht="52.2" customHeight="1">
      <c r="A21" s="398">
        <v>14</v>
      </c>
      <c r="B21" s="442" t="s">
        <v>1377</v>
      </c>
      <c r="C21" s="443"/>
      <c r="D21" s="393" t="s">
        <v>1376</v>
      </c>
      <c r="E21" s="400"/>
      <c r="F21" s="399"/>
      <c r="G21" s="399"/>
      <c r="H21" s="396"/>
      <c r="I21" s="397"/>
    </row>
    <row r="22" spans="1:9" s="22" customFormat="1" ht="52.2" customHeight="1">
      <c r="A22" s="398">
        <v>15</v>
      </c>
      <c r="B22" s="439" t="s">
        <v>13</v>
      </c>
      <c r="C22" s="439"/>
      <c r="D22" s="400"/>
      <c r="E22" s="400"/>
      <c r="F22" s="393" t="s">
        <v>12</v>
      </c>
      <c r="G22" s="393" t="s">
        <v>12</v>
      </c>
      <c r="H22" s="396"/>
      <c r="I22" s="397"/>
    </row>
    <row r="23" spans="1:9" s="22" customFormat="1" ht="52.2" customHeight="1">
      <c r="A23" s="398">
        <v>16</v>
      </c>
      <c r="B23" s="439" t="s">
        <v>1173</v>
      </c>
      <c r="C23" s="439"/>
      <c r="D23" s="400"/>
      <c r="E23" s="400"/>
      <c r="F23" s="399"/>
      <c r="G23" s="393" t="s">
        <v>12</v>
      </c>
      <c r="H23" s="396"/>
      <c r="I23" s="397"/>
    </row>
    <row r="24" spans="1:9" s="22" customFormat="1" ht="52.2" customHeight="1">
      <c r="A24" s="401"/>
      <c r="B24" s="445" t="s">
        <v>1172</v>
      </c>
      <c r="C24" s="445"/>
      <c r="D24" s="402"/>
      <c r="E24" s="402"/>
      <c r="F24" s="402"/>
      <c r="G24" s="402"/>
      <c r="H24" s="396"/>
      <c r="I24" s="397"/>
    </row>
    <row r="25" spans="1:9" s="22" customFormat="1" ht="52.2" customHeight="1">
      <c r="A25" s="398">
        <v>17</v>
      </c>
      <c r="B25" s="439" t="s">
        <v>1128</v>
      </c>
      <c r="C25" s="439"/>
      <c r="D25" s="393" t="s">
        <v>12</v>
      </c>
      <c r="E25" s="393" t="s">
        <v>12</v>
      </c>
      <c r="F25" s="393" t="s">
        <v>12</v>
      </c>
      <c r="G25" s="393" t="s">
        <v>12</v>
      </c>
      <c r="H25" s="396"/>
      <c r="I25" s="397"/>
    </row>
    <row r="26" spans="1:9" s="22" customFormat="1" ht="52.2" customHeight="1">
      <c r="A26" s="398">
        <v>18</v>
      </c>
      <c r="B26" s="439" t="s">
        <v>1129</v>
      </c>
      <c r="C26" s="439"/>
      <c r="D26" s="393" t="s">
        <v>12</v>
      </c>
      <c r="E26" s="393" t="s">
        <v>12</v>
      </c>
      <c r="F26" s="393" t="s">
        <v>12</v>
      </c>
      <c r="G26" s="393" t="s">
        <v>12</v>
      </c>
      <c r="H26" s="396"/>
      <c r="I26" s="397"/>
    </row>
    <row r="27" spans="1:9" s="22" customFormat="1" ht="52.2" customHeight="1">
      <c r="A27" s="401"/>
      <c r="B27" s="445" t="s">
        <v>14</v>
      </c>
      <c r="C27" s="445"/>
      <c r="D27" s="402" t="s">
        <v>16</v>
      </c>
      <c r="E27" s="402" t="s">
        <v>15</v>
      </c>
      <c r="F27" s="431" t="s">
        <v>1378</v>
      </c>
      <c r="G27" s="432"/>
      <c r="H27" s="396"/>
      <c r="I27" s="397"/>
    </row>
    <row r="28" spans="1:9" s="22" customFormat="1" ht="52.2" customHeight="1">
      <c r="A28" s="398">
        <v>19</v>
      </c>
      <c r="B28" s="439" t="s">
        <v>1130</v>
      </c>
      <c r="C28" s="439"/>
      <c r="D28" s="393" t="s">
        <v>12</v>
      </c>
      <c r="E28" s="393" t="s">
        <v>12</v>
      </c>
      <c r="F28" s="393" t="s">
        <v>12</v>
      </c>
      <c r="G28" s="393" t="s">
        <v>12</v>
      </c>
      <c r="H28" s="396"/>
      <c r="I28" s="397"/>
    </row>
    <row r="29" spans="1:9" s="22" customFormat="1" ht="68.400000000000006" customHeight="1">
      <c r="A29" s="398">
        <v>20</v>
      </c>
      <c r="B29" s="439" t="s">
        <v>1379</v>
      </c>
      <c r="C29" s="439"/>
      <c r="D29" s="393" t="s">
        <v>12</v>
      </c>
      <c r="E29" s="393" t="s">
        <v>12</v>
      </c>
      <c r="F29" s="393" t="s">
        <v>12</v>
      </c>
      <c r="G29" s="393" t="s">
        <v>12</v>
      </c>
      <c r="H29" s="396"/>
      <c r="I29" s="397"/>
    </row>
    <row r="30" spans="1:9" s="22" customFormat="1" ht="68.400000000000006" customHeight="1">
      <c r="A30" s="398">
        <v>21</v>
      </c>
      <c r="B30" s="442" t="s">
        <v>1380</v>
      </c>
      <c r="C30" s="443"/>
      <c r="D30" s="393" t="s">
        <v>1381</v>
      </c>
      <c r="E30" s="399"/>
      <c r="F30" s="399"/>
      <c r="G30" s="399"/>
      <c r="H30" s="396"/>
      <c r="I30" s="397"/>
    </row>
    <row r="31" spans="1:9" s="22" customFormat="1" ht="80.400000000000006" customHeight="1">
      <c r="A31" s="398">
        <v>22</v>
      </c>
      <c r="B31" s="444" t="s">
        <v>1382</v>
      </c>
      <c r="C31" s="444"/>
      <c r="D31" s="393" t="s">
        <v>12</v>
      </c>
      <c r="E31" s="393" t="s">
        <v>12</v>
      </c>
      <c r="F31" s="393" t="s">
        <v>12</v>
      </c>
      <c r="G31" s="393" t="s">
        <v>12</v>
      </c>
      <c r="H31" s="396"/>
      <c r="I31" s="397"/>
    </row>
    <row r="32" spans="1:9" s="22" customFormat="1" ht="52.2" customHeight="1">
      <c r="A32" s="398">
        <v>23</v>
      </c>
      <c r="B32" s="439" t="s">
        <v>1131</v>
      </c>
      <c r="C32" s="439"/>
      <c r="D32" s="393" t="s">
        <v>12</v>
      </c>
      <c r="E32" s="393" t="s">
        <v>12</v>
      </c>
      <c r="F32" s="399"/>
      <c r="G32" s="393" t="s">
        <v>12</v>
      </c>
      <c r="H32" s="396"/>
      <c r="I32" s="397"/>
    </row>
    <row r="33" spans="1:9" s="22" customFormat="1" ht="52.2" customHeight="1">
      <c r="A33" s="398">
        <v>24</v>
      </c>
      <c r="B33" s="439" t="s">
        <v>1126</v>
      </c>
      <c r="C33" s="439"/>
      <c r="D33" s="393" t="s">
        <v>12</v>
      </c>
      <c r="E33" s="393" t="s">
        <v>12</v>
      </c>
      <c r="F33" s="393" t="s">
        <v>12</v>
      </c>
      <c r="G33" s="393" t="s">
        <v>12</v>
      </c>
      <c r="H33" s="396"/>
      <c r="I33" s="397"/>
    </row>
    <row r="34" spans="1:9" s="22" customFormat="1" ht="52.2" customHeight="1">
      <c r="A34" s="398">
        <v>25</v>
      </c>
      <c r="B34" s="442" t="s">
        <v>1383</v>
      </c>
      <c r="C34" s="443"/>
      <c r="D34" s="393" t="s">
        <v>1381</v>
      </c>
      <c r="E34" s="403"/>
      <c r="F34" s="403"/>
      <c r="G34" s="403"/>
      <c r="H34" s="396"/>
      <c r="I34" s="397"/>
    </row>
    <row r="35" spans="1:9" s="22" customFormat="1" ht="52.2" customHeight="1">
      <c r="A35" s="398">
        <v>26</v>
      </c>
      <c r="B35" s="439" t="s">
        <v>1384</v>
      </c>
      <c r="C35" s="439"/>
      <c r="D35" s="393" t="s">
        <v>12</v>
      </c>
      <c r="E35" s="393" t="s">
        <v>12</v>
      </c>
      <c r="F35" s="393" t="s">
        <v>12</v>
      </c>
      <c r="G35" s="393" t="s">
        <v>12</v>
      </c>
      <c r="H35" s="396"/>
      <c r="I35" s="397"/>
    </row>
    <row r="36" spans="1:9" s="22" customFormat="1" ht="52.2" customHeight="1">
      <c r="A36" s="404"/>
      <c r="B36" s="440" t="s">
        <v>17</v>
      </c>
      <c r="C36" s="441"/>
      <c r="D36" s="405"/>
      <c r="E36" s="405"/>
      <c r="F36" s="405"/>
      <c r="G36" s="405"/>
      <c r="H36" s="406"/>
      <c r="I36" s="407"/>
    </row>
    <row r="37" spans="1:9" s="22" customFormat="1" ht="52.2" customHeight="1">
      <c r="A37" s="395">
        <v>27</v>
      </c>
      <c r="B37" s="437" t="s">
        <v>18</v>
      </c>
      <c r="C37" s="437"/>
      <c r="D37" s="408" t="s">
        <v>1385</v>
      </c>
      <c r="E37" s="408" t="s">
        <v>12</v>
      </c>
      <c r="F37" s="403"/>
      <c r="G37" s="403"/>
      <c r="H37" s="409"/>
      <c r="I37" s="410"/>
    </row>
    <row r="38" spans="1:9" s="22" customFormat="1" ht="52.2" customHeight="1">
      <c r="A38" s="395">
        <v>28</v>
      </c>
      <c r="B38" s="437" t="s">
        <v>19</v>
      </c>
      <c r="C38" s="437"/>
      <c r="D38" s="408" t="s">
        <v>12</v>
      </c>
      <c r="E38" s="408" t="s">
        <v>12</v>
      </c>
      <c r="F38" s="408" t="s">
        <v>12</v>
      </c>
      <c r="G38" s="408" t="s">
        <v>12</v>
      </c>
      <c r="H38" s="409"/>
      <c r="I38" s="410"/>
    </row>
    <row r="39" spans="1:9" s="22" customFormat="1" ht="52.2" customHeight="1">
      <c r="A39" s="395">
        <v>29</v>
      </c>
      <c r="B39" s="437" t="s">
        <v>20</v>
      </c>
      <c r="C39" s="437"/>
      <c r="D39" s="408" t="s">
        <v>1386</v>
      </c>
      <c r="E39" s="433" t="s">
        <v>1387</v>
      </c>
      <c r="F39" s="434"/>
      <c r="G39" s="408" t="s">
        <v>12</v>
      </c>
      <c r="H39" s="409"/>
      <c r="I39" s="410"/>
    </row>
    <row r="40" spans="1:9" s="22" customFormat="1" ht="52.2" customHeight="1">
      <c r="A40" s="395">
        <v>30</v>
      </c>
      <c r="B40" s="437" t="s">
        <v>21</v>
      </c>
      <c r="C40" s="437"/>
      <c r="D40" s="408" t="s">
        <v>1386</v>
      </c>
      <c r="E40" s="435"/>
      <c r="F40" s="436"/>
      <c r="G40" s="408" t="s">
        <v>12</v>
      </c>
      <c r="H40" s="409"/>
      <c r="I40" s="410"/>
    </row>
    <row r="41" spans="1:9" s="22" customFormat="1" ht="52.2" customHeight="1">
      <c r="A41" s="395">
        <v>31</v>
      </c>
      <c r="B41" s="437" t="s">
        <v>22</v>
      </c>
      <c r="C41" s="437"/>
      <c r="D41" s="408" t="s">
        <v>12</v>
      </c>
      <c r="E41" s="408" t="s">
        <v>12</v>
      </c>
      <c r="F41" s="408" t="s">
        <v>12</v>
      </c>
      <c r="G41" s="408" t="s">
        <v>12</v>
      </c>
      <c r="H41" s="409"/>
      <c r="I41" s="410"/>
    </row>
    <row r="42" spans="1:9" s="22" customFormat="1" ht="52.2" customHeight="1">
      <c r="A42" s="395">
        <v>32</v>
      </c>
      <c r="B42" s="437" t="s">
        <v>23</v>
      </c>
      <c r="C42" s="437"/>
      <c r="D42" s="403"/>
      <c r="E42" s="403"/>
      <c r="F42" s="408" t="s">
        <v>12</v>
      </c>
      <c r="G42" s="403"/>
      <c r="H42" s="409"/>
      <c r="I42" s="410"/>
    </row>
    <row r="43" spans="1:9" s="22" customFormat="1" ht="52.2" customHeight="1">
      <c r="A43" s="395">
        <v>33</v>
      </c>
      <c r="B43" s="437" t="s">
        <v>24</v>
      </c>
      <c r="C43" s="437"/>
      <c r="D43" s="408" t="s">
        <v>12</v>
      </c>
      <c r="E43" s="403"/>
      <c r="F43" s="408" t="s">
        <v>12</v>
      </c>
      <c r="G43" s="408" t="s">
        <v>12</v>
      </c>
      <c r="H43" s="409"/>
      <c r="I43" s="410"/>
    </row>
    <row r="44" spans="1:9" s="22" customFormat="1" ht="52.2" customHeight="1">
      <c r="A44" s="395">
        <v>34</v>
      </c>
      <c r="B44" s="437" t="s">
        <v>25</v>
      </c>
      <c r="C44" s="437"/>
      <c r="D44" s="408" t="s">
        <v>12</v>
      </c>
      <c r="E44" s="408" t="s">
        <v>12</v>
      </c>
      <c r="F44" s="408" t="s">
        <v>12</v>
      </c>
      <c r="G44" s="408" t="s">
        <v>12</v>
      </c>
      <c r="H44" s="409"/>
      <c r="I44" s="410"/>
    </row>
    <row r="45" spans="1:9" s="22" customFormat="1" ht="52.2" customHeight="1">
      <c r="A45" s="401"/>
      <c r="B45" s="422" t="s">
        <v>1171</v>
      </c>
      <c r="C45" s="423"/>
      <c r="D45" s="411"/>
      <c r="E45" s="411"/>
      <c r="F45" s="411"/>
      <c r="G45" s="411"/>
      <c r="H45" s="412"/>
      <c r="I45" s="413"/>
    </row>
    <row r="46" spans="1:9" s="22" customFormat="1" ht="66.599999999999994" customHeight="1" thickBot="1">
      <c r="A46" s="414">
        <v>35</v>
      </c>
      <c r="B46" s="424" t="s">
        <v>1352</v>
      </c>
      <c r="C46" s="424"/>
      <c r="D46" s="415" t="s">
        <v>12</v>
      </c>
      <c r="E46" s="415" t="s">
        <v>12</v>
      </c>
      <c r="F46" s="415" t="s">
        <v>12</v>
      </c>
      <c r="G46" s="415" t="s">
        <v>12</v>
      </c>
      <c r="H46" s="416"/>
      <c r="I46" s="417"/>
    </row>
    <row r="47" spans="1:9" s="22" customFormat="1" ht="31.5" customHeight="1">
      <c r="B47" s="23"/>
    </row>
    <row r="48" spans="1:9" ht="64.2" customHeight="1">
      <c r="B48" s="418" t="s">
        <v>1388</v>
      </c>
      <c r="C48" s="419" t="s">
        <v>26</v>
      </c>
      <c r="D48" s="425"/>
      <c r="E48" s="425"/>
      <c r="F48" s="425"/>
      <c r="G48" s="419" t="s">
        <v>237</v>
      </c>
      <c r="H48" s="419" t="s">
        <v>1389</v>
      </c>
      <c r="I48" s="420"/>
    </row>
    <row r="49" spans="3:9" ht="64.2" customHeight="1">
      <c r="C49" s="421" t="s">
        <v>28</v>
      </c>
      <c r="D49" s="425" t="s">
        <v>1390</v>
      </c>
      <c r="E49" s="425"/>
      <c r="F49" s="419" t="s">
        <v>1360</v>
      </c>
      <c r="G49" s="421"/>
      <c r="H49" s="421" t="s">
        <v>29</v>
      </c>
      <c r="I49" s="420"/>
    </row>
    <row r="50" spans="3:9" ht="154.5" customHeight="1">
      <c r="C50" s="419" t="s">
        <v>30</v>
      </c>
      <c r="D50" s="426"/>
      <c r="E50" s="427"/>
      <c r="F50" s="427"/>
      <c r="G50" s="427"/>
      <c r="H50" s="427"/>
      <c r="I50" s="428"/>
    </row>
  </sheetData>
  <mergeCells count="52">
    <mergeCell ref="A5:C6"/>
    <mergeCell ref="E5:E6"/>
    <mergeCell ref="D5:D6"/>
    <mergeCell ref="F5:F6"/>
    <mergeCell ref="G5:G6"/>
    <mergeCell ref="B11:C11"/>
    <mergeCell ref="B12:C12"/>
    <mergeCell ref="B16:C16"/>
    <mergeCell ref="B9:C9"/>
    <mergeCell ref="B7:C7"/>
    <mergeCell ref="B8:C8"/>
    <mergeCell ref="B10:C10"/>
    <mergeCell ref="B17:C17"/>
    <mergeCell ref="B18:C18"/>
    <mergeCell ref="B19:C19"/>
    <mergeCell ref="B13:C13"/>
    <mergeCell ref="B14:C14"/>
    <mergeCell ref="B15:C15"/>
    <mergeCell ref="B23:C23"/>
    <mergeCell ref="B24:C24"/>
    <mergeCell ref="B25:C25"/>
    <mergeCell ref="B20:C20"/>
    <mergeCell ref="B21:C21"/>
    <mergeCell ref="B22:C22"/>
    <mergeCell ref="B31:C31"/>
    <mergeCell ref="B32:C32"/>
    <mergeCell ref="B33:C33"/>
    <mergeCell ref="B34:C34"/>
    <mergeCell ref="B26:C26"/>
    <mergeCell ref="B27:C27"/>
    <mergeCell ref="B28:C28"/>
    <mergeCell ref="H5:I5"/>
    <mergeCell ref="F27:G27"/>
    <mergeCell ref="E39:F40"/>
    <mergeCell ref="B43:C43"/>
    <mergeCell ref="B44:C44"/>
    <mergeCell ref="D10:G15"/>
    <mergeCell ref="B40:C40"/>
    <mergeCell ref="B41:C41"/>
    <mergeCell ref="B42:C42"/>
    <mergeCell ref="B37:C37"/>
    <mergeCell ref="B38:C38"/>
    <mergeCell ref="B39:C39"/>
    <mergeCell ref="B35:C35"/>
    <mergeCell ref="B36:C36"/>
    <mergeCell ref="B29:C29"/>
    <mergeCell ref="B30:C30"/>
    <mergeCell ref="B45:C45"/>
    <mergeCell ref="B46:C46"/>
    <mergeCell ref="D48:F48"/>
    <mergeCell ref="D49:E49"/>
    <mergeCell ref="D50:I50"/>
  </mergeCells>
  <phoneticPr fontId="7"/>
  <pageMargins left="0.70866141732283472" right="0.59055118110236227" top="0.59055118110236227" bottom="0.59055118110236227" header="0.11811023622047245" footer="0.11811023622047245"/>
  <pageSetup paperSize="9" scale="29" orientation="portrait" r:id="rId1"/>
  <rowBreaks count="1" manualBreakCount="1">
    <brk id="51" max="8" man="1"/>
  </rowBreaks>
  <colBreaks count="1" manualBreakCount="1">
    <brk id="9" max="5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95685-1160-4401-A570-98367C8479E7}">
  <sheetPr>
    <tabColor rgb="FF7030A0"/>
  </sheetPr>
  <dimension ref="A1:Y166"/>
  <sheetViews>
    <sheetView view="pageBreakPreview" topLeftCell="A147" zoomScaleNormal="100" zoomScaleSheetLayoutView="100" workbookViewId="0">
      <selection activeCell="G164" sqref="G164:H164"/>
    </sheetView>
  </sheetViews>
  <sheetFormatPr defaultColWidth="8.77734375" defaultRowHeight="15" customHeight="1"/>
  <cols>
    <col min="1" max="1" width="3" style="102" customWidth="1"/>
    <col min="2" max="3" width="4.6640625" style="102" customWidth="1"/>
    <col min="4" max="5" width="7.6640625" style="102" customWidth="1"/>
    <col min="6" max="13" width="12.6640625" style="102" customWidth="1"/>
    <col min="14" max="14" width="8.6640625" style="102" customWidth="1"/>
    <col min="15" max="17" width="12.6640625" style="102" customWidth="1"/>
    <col min="18" max="23" width="4.88671875" style="102" customWidth="1"/>
    <col min="24" max="24" width="5.88671875" style="102" customWidth="1"/>
    <col min="25" max="16384" width="8.77734375" style="102"/>
  </cols>
  <sheetData>
    <row r="1" spans="1:25" ht="28.05" customHeight="1">
      <c r="A1" s="146"/>
      <c r="B1" s="146"/>
      <c r="C1" s="563" t="s">
        <v>906</v>
      </c>
      <c r="D1" s="563"/>
      <c r="E1" s="563"/>
      <c r="F1" s="563"/>
      <c r="G1" s="563"/>
      <c r="H1" s="563"/>
      <c r="I1" s="563"/>
      <c r="J1" s="563"/>
      <c r="K1" s="563"/>
      <c r="L1" s="563"/>
      <c r="M1" s="563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</row>
    <row r="2" spans="1:25" ht="16.05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</row>
    <row r="3" spans="1:25" ht="20.100000000000001" customHeight="1" thickBot="1">
      <c r="A3" s="146"/>
      <c r="B3" s="194" t="s">
        <v>323</v>
      </c>
      <c r="C3" s="165"/>
      <c r="D3" s="165"/>
      <c r="E3" s="165"/>
      <c r="F3" s="305"/>
      <c r="G3" s="305"/>
      <c r="H3" s="305"/>
      <c r="I3" s="305"/>
      <c r="J3" s="305"/>
      <c r="K3" s="305"/>
      <c r="L3" s="305"/>
      <c r="M3" s="306"/>
      <c r="N3" s="146"/>
      <c r="O3" s="146"/>
      <c r="P3" s="146"/>
      <c r="Q3" s="146"/>
      <c r="R3" s="307" t="s">
        <v>1152</v>
      </c>
      <c r="S3" s="146"/>
      <c r="T3" s="146"/>
      <c r="U3" s="146"/>
      <c r="V3" s="146"/>
      <c r="W3" s="146"/>
      <c r="X3" s="146"/>
    </row>
    <row r="4" spans="1:25" ht="20.100000000000001" customHeight="1" thickTop="1" thickBot="1">
      <c r="A4" s="146"/>
      <c r="B4" s="167"/>
      <c r="C4" s="498" t="s">
        <v>46</v>
      </c>
      <c r="D4" s="548"/>
      <c r="E4" s="156" t="s">
        <v>354</v>
      </c>
      <c r="F4" s="531"/>
      <c r="G4" s="532"/>
      <c r="H4" s="532"/>
      <c r="I4" s="532"/>
      <c r="J4" s="532"/>
      <c r="K4" s="532"/>
      <c r="L4" s="532"/>
      <c r="M4" s="533"/>
      <c r="N4" s="146"/>
      <c r="O4" s="146"/>
      <c r="P4" s="146"/>
      <c r="Q4" s="146"/>
      <c r="R4" s="308" t="str">
        <f>IF(F4="","",F4)</f>
        <v/>
      </c>
      <c r="S4" s="309"/>
      <c r="T4" s="309"/>
      <c r="U4" s="309"/>
      <c r="V4" s="309"/>
      <c r="W4" s="309"/>
      <c r="X4" s="309"/>
      <c r="Y4" s="309"/>
    </row>
    <row r="5" spans="1:25" ht="20.100000000000001" customHeight="1" thickTop="1">
      <c r="A5" s="146"/>
      <c r="B5" s="167"/>
      <c r="C5" s="153"/>
      <c r="D5" s="163"/>
      <c r="E5" s="161" t="s">
        <v>949</v>
      </c>
      <c r="F5" s="534"/>
      <c r="G5" s="535"/>
      <c r="H5" s="535"/>
      <c r="I5" s="535"/>
      <c r="J5" s="535"/>
      <c r="K5" s="535"/>
      <c r="L5" s="535"/>
      <c r="M5" s="536"/>
      <c r="N5" s="146"/>
      <c r="O5" s="146"/>
      <c r="P5" s="146"/>
      <c r="Q5" s="146"/>
      <c r="R5" s="310" t="str">
        <f t="shared" ref="R5:R20" si="0">IF(F5="","",F5)</f>
        <v/>
      </c>
      <c r="S5" s="311"/>
      <c r="T5" s="311"/>
      <c r="U5" s="311"/>
      <c r="V5" s="311"/>
      <c r="W5" s="312"/>
      <c r="X5" s="309"/>
      <c r="Y5" s="309"/>
    </row>
    <row r="6" spans="1:25" ht="20.100000000000001" customHeight="1">
      <c r="A6" s="146"/>
      <c r="B6" s="167"/>
      <c r="C6" s="498" t="s">
        <v>313</v>
      </c>
      <c r="D6" s="530"/>
      <c r="E6" s="196" t="s">
        <v>314</v>
      </c>
      <c r="F6" s="531"/>
      <c r="G6" s="532"/>
      <c r="H6" s="532"/>
      <c r="I6" s="532"/>
      <c r="J6" s="532"/>
      <c r="K6" s="532"/>
      <c r="L6" s="532"/>
      <c r="M6" s="533"/>
      <c r="N6" s="146"/>
      <c r="O6" s="146"/>
      <c r="P6" s="146"/>
      <c r="Q6" s="146"/>
      <c r="R6" s="313" t="str">
        <f t="shared" si="0"/>
        <v/>
      </c>
      <c r="S6" s="311"/>
      <c r="T6" s="311"/>
      <c r="U6" s="311"/>
      <c r="V6" s="311"/>
      <c r="W6" s="312"/>
      <c r="X6" s="309"/>
      <c r="Y6" s="309"/>
    </row>
    <row r="7" spans="1:25" ht="20.100000000000001" customHeight="1">
      <c r="A7" s="146"/>
      <c r="B7" s="167"/>
      <c r="C7" s="153"/>
      <c r="D7" s="163"/>
      <c r="E7" s="161" t="s">
        <v>315</v>
      </c>
      <c r="F7" s="534"/>
      <c r="G7" s="535"/>
      <c r="H7" s="535"/>
      <c r="I7" s="535"/>
      <c r="J7" s="535"/>
      <c r="K7" s="535"/>
      <c r="L7" s="535"/>
      <c r="M7" s="536"/>
      <c r="N7" s="146"/>
      <c r="O7" s="146"/>
      <c r="P7" s="146"/>
      <c r="Q7" s="146"/>
      <c r="R7" s="313" t="str">
        <f t="shared" si="0"/>
        <v/>
      </c>
      <c r="S7" s="311"/>
      <c r="T7" s="311"/>
      <c r="U7" s="311"/>
      <c r="V7" s="311"/>
      <c r="W7" s="312"/>
      <c r="X7" s="309"/>
      <c r="Y7" s="309"/>
    </row>
    <row r="8" spans="1:25" ht="20.100000000000001" customHeight="1">
      <c r="A8" s="146"/>
      <c r="B8" s="167"/>
      <c r="C8" s="498" t="s">
        <v>94</v>
      </c>
      <c r="D8" s="530"/>
      <c r="E8" s="209" t="s">
        <v>286</v>
      </c>
      <c r="F8" s="524"/>
      <c r="G8" s="526"/>
      <c r="H8" s="314"/>
      <c r="I8" s="314"/>
      <c r="J8" s="314"/>
      <c r="K8" s="314"/>
      <c r="L8" s="314"/>
      <c r="M8" s="315"/>
      <c r="N8" s="146"/>
      <c r="O8" s="146"/>
      <c r="P8" s="146"/>
      <c r="Q8" s="146"/>
      <c r="R8" s="313" t="str">
        <f t="shared" si="0"/>
        <v/>
      </c>
      <c r="S8" s="311"/>
      <c r="T8" s="311"/>
      <c r="U8" s="311"/>
      <c r="V8" s="311"/>
      <c r="W8" s="312"/>
      <c r="X8" s="309"/>
      <c r="Y8" s="309"/>
    </row>
    <row r="9" spans="1:25" ht="20.100000000000001" customHeight="1">
      <c r="A9" s="146"/>
      <c r="B9" s="167"/>
      <c r="C9" s="159"/>
      <c r="D9" s="146"/>
      <c r="E9" s="147" t="s">
        <v>928</v>
      </c>
      <c r="F9" s="549"/>
      <c r="G9" s="550"/>
      <c r="H9" s="532"/>
      <c r="I9" s="532"/>
      <c r="J9" s="532"/>
      <c r="K9" s="532"/>
      <c r="L9" s="532"/>
      <c r="M9" s="533"/>
      <c r="N9" s="146"/>
      <c r="O9" s="146"/>
      <c r="P9" s="146"/>
      <c r="Q9" s="146"/>
      <c r="R9" s="313" t="str">
        <f t="shared" si="0"/>
        <v/>
      </c>
      <c r="S9" s="311"/>
      <c r="T9" s="311"/>
      <c r="U9" s="311"/>
      <c r="V9" s="311"/>
      <c r="W9" s="312"/>
      <c r="X9" s="309"/>
      <c r="Y9" s="309"/>
    </row>
    <row r="10" spans="1:25" ht="20.100000000000001" customHeight="1">
      <c r="A10" s="146"/>
      <c r="B10" s="167"/>
      <c r="C10" s="153"/>
      <c r="D10" s="163"/>
      <c r="E10" s="161" t="s">
        <v>949</v>
      </c>
      <c r="F10" s="534"/>
      <c r="G10" s="535"/>
      <c r="H10" s="535"/>
      <c r="I10" s="535"/>
      <c r="J10" s="535"/>
      <c r="K10" s="535"/>
      <c r="L10" s="535"/>
      <c r="M10" s="536"/>
      <c r="N10" s="146"/>
      <c r="O10" s="146"/>
      <c r="P10" s="146"/>
      <c r="Q10" s="146"/>
      <c r="R10" s="313" t="str">
        <f t="shared" si="0"/>
        <v/>
      </c>
      <c r="S10" s="311"/>
      <c r="T10" s="311"/>
      <c r="U10" s="311"/>
      <c r="V10" s="311"/>
      <c r="W10" s="312"/>
      <c r="X10" s="309"/>
      <c r="Y10" s="309"/>
    </row>
    <row r="11" spans="1:25" ht="20.100000000000001" customHeight="1">
      <c r="A11" s="146"/>
      <c r="B11" s="167"/>
      <c r="C11" s="511" t="s">
        <v>95</v>
      </c>
      <c r="D11" s="537"/>
      <c r="E11" s="537"/>
      <c r="F11" s="538"/>
      <c r="G11" s="539"/>
      <c r="H11" s="314"/>
      <c r="I11" s="314"/>
      <c r="J11" s="316"/>
      <c r="K11" s="316"/>
      <c r="L11" s="316"/>
      <c r="M11" s="317"/>
      <c r="N11" s="146"/>
      <c r="O11" s="146"/>
      <c r="P11" s="146"/>
      <c r="Q11" s="146"/>
      <c r="R11" s="318" t="str">
        <f t="shared" si="0"/>
        <v/>
      </c>
      <c r="S11" s="311"/>
      <c r="T11" s="311"/>
      <c r="U11" s="311"/>
      <c r="V11" s="311"/>
      <c r="W11" s="312"/>
      <c r="X11" s="309"/>
      <c r="Y11" s="309"/>
    </row>
    <row r="12" spans="1:25" ht="20.100000000000001" customHeight="1">
      <c r="A12" s="146"/>
      <c r="B12" s="167"/>
      <c r="C12" s="511" t="s">
        <v>214</v>
      </c>
      <c r="D12" s="523"/>
      <c r="E12" s="176"/>
      <c r="F12" s="540"/>
      <c r="G12" s="541"/>
      <c r="H12" s="316"/>
      <c r="I12" s="316"/>
      <c r="J12" s="316"/>
      <c r="K12" s="316"/>
      <c r="L12" s="316"/>
      <c r="M12" s="317"/>
      <c r="N12" s="146"/>
      <c r="O12" s="146"/>
      <c r="P12" s="146"/>
      <c r="Q12" s="146"/>
      <c r="R12" s="313" t="str">
        <f t="shared" si="0"/>
        <v/>
      </c>
      <c r="S12" s="311"/>
      <c r="T12" s="311"/>
      <c r="U12" s="311"/>
      <c r="V12" s="311"/>
      <c r="W12" s="312"/>
      <c r="X12" s="309"/>
      <c r="Y12" s="309"/>
    </row>
    <row r="13" spans="1:25" ht="20.100000000000001" customHeight="1">
      <c r="A13" s="146"/>
      <c r="B13" s="167"/>
      <c r="C13" s="511" t="s">
        <v>263</v>
      </c>
      <c r="D13" s="523"/>
      <c r="E13" s="176"/>
      <c r="F13" s="542"/>
      <c r="G13" s="543"/>
      <c r="H13" s="316"/>
      <c r="I13" s="316"/>
      <c r="J13" s="316"/>
      <c r="K13" s="316"/>
      <c r="L13" s="309"/>
      <c r="M13" s="317"/>
      <c r="N13" s="146"/>
      <c r="O13" s="146"/>
      <c r="P13" s="146"/>
      <c r="Q13" s="146"/>
      <c r="R13" s="313" t="str">
        <f t="shared" si="0"/>
        <v/>
      </c>
      <c r="S13" s="311"/>
      <c r="T13" s="311"/>
      <c r="U13" s="311"/>
      <c r="V13" s="311"/>
      <c r="W13" s="312"/>
      <c r="X13" s="309"/>
      <c r="Y13" s="309"/>
    </row>
    <row r="14" spans="1:25" ht="20.100000000000001" customHeight="1">
      <c r="A14" s="146"/>
      <c r="B14" s="167"/>
      <c r="C14" s="243" t="s">
        <v>1153</v>
      </c>
      <c r="D14" s="319"/>
      <c r="E14" s="210"/>
      <c r="F14" s="544"/>
      <c r="G14" s="545"/>
      <c r="H14" s="546"/>
      <c r="I14" s="547"/>
      <c r="J14" s="316"/>
      <c r="K14" s="316"/>
      <c r="L14" s="316"/>
      <c r="M14" s="317"/>
      <c r="N14" s="146"/>
      <c r="O14" s="146"/>
      <c r="P14" s="146"/>
      <c r="Q14" s="146"/>
      <c r="R14" s="313" t="str">
        <f t="shared" si="0"/>
        <v/>
      </c>
      <c r="S14" s="311"/>
      <c r="T14" s="313" t="str">
        <f>IF(H14="","",H14)</f>
        <v/>
      </c>
      <c r="U14" s="311"/>
      <c r="V14" s="311"/>
      <c r="W14" s="312"/>
      <c r="X14" s="309"/>
      <c r="Y14" s="309"/>
    </row>
    <row r="15" spans="1:25" ht="20.100000000000001" customHeight="1">
      <c r="A15" s="146"/>
      <c r="B15" s="167"/>
      <c r="C15" s="498" t="s">
        <v>96</v>
      </c>
      <c r="D15" s="530"/>
      <c r="E15" s="196" t="s">
        <v>314</v>
      </c>
      <c r="F15" s="531"/>
      <c r="G15" s="532"/>
      <c r="H15" s="532"/>
      <c r="I15" s="532"/>
      <c r="J15" s="532"/>
      <c r="K15" s="532"/>
      <c r="L15" s="532"/>
      <c r="M15" s="533"/>
      <c r="N15" s="146"/>
      <c r="O15" s="146"/>
      <c r="P15" s="146"/>
      <c r="Q15" s="146"/>
      <c r="R15" s="313" t="str">
        <f t="shared" si="0"/>
        <v/>
      </c>
      <c r="S15" s="311"/>
      <c r="T15" s="311"/>
      <c r="U15" s="311"/>
      <c r="V15" s="311"/>
      <c r="W15" s="312"/>
      <c r="X15" s="309"/>
      <c r="Y15" s="309"/>
    </row>
    <row r="16" spans="1:25" ht="20.100000000000001" customHeight="1">
      <c r="A16" s="146"/>
      <c r="B16" s="167"/>
      <c r="C16" s="153"/>
      <c r="D16" s="163"/>
      <c r="E16" s="161" t="s">
        <v>315</v>
      </c>
      <c r="F16" s="534"/>
      <c r="G16" s="535"/>
      <c r="H16" s="535"/>
      <c r="I16" s="535"/>
      <c r="J16" s="535"/>
      <c r="K16" s="535"/>
      <c r="L16" s="535"/>
      <c r="M16" s="536"/>
      <c r="N16" s="146"/>
      <c r="O16" s="146"/>
      <c r="P16" s="146"/>
      <c r="Q16" s="146"/>
      <c r="R16" s="313" t="str">
        <f t="shared" si="0"/>
        <v/>
      </c>
      <c r="S16" s="311"/>
      <c r="T16" s="311"/>
      <c r="U16" s="311"/>
      <c r="V16" s="311"/>
      <c r="W16" s="312"/>
      <c r="X16" s="309"/>
      <c r="Y16" s="309"/>
    </row>
    <row r="17" spans="1:25" ht="20.100000000000001" customHeight="1">
      <c r="A17" s="146"/>
      <c r="B17" s="167"/>
      <c r="C17" s="243" t="s">
        <v>1154</v>
      </c>
      <c r="D17" s="319"/>
      <c r="E17" s="175"/>
      <c r="F17" s="524"/>
      <c r="G17" s="526"/>
      <c r="H17" s="482"/>
      <c r="I17" s="483"/>
      <c r="J17" s="316"/>
      <c r="K17" s="316"/>
      <c r="L17" s="316"/>
      <c r="M17" s="317"/>
      <c r="N17" s="146"/>
      <c r="O17" s="146"/>
      <c r="P17" s="146"/>
      <c r="Q17" s="146"/>
      <c r="R17" s="313" t="str">
        <f t="shared" si="0"/>
        <v/>
      </c>
      <c r="S17" s="311"/>
      <c r="T17" s="313" t="str">
        <f>IF(H17="","",H17)</f>
        <v/>
      </c>
      <c r="U17" s="311"/>
      <c r="V17" s="311"/>
      <c r="W17" s="312"/>
      <c r="X17" s="309"/>
      <c r="Y17" s="309"/>
    </row>
    <row r="18" spans="1:25" ht="20.100000000000001" customHeight="1">
      <c r="A18" s="146"/>
      <c r="B18" s="167"/>
      <c r="C18" s="511" t="s">
        <v>287</v>
      </c>
      <c r="D18" s="523"/>
      <c r="E18" s="175"/>
      <c r="F18" s="524"/>
      <c r="G18" s="526"/>
      <c r="H18" s="316"/>
      <c r="I18" s="316"/>
      <c r="J18" s="316"/>
      <c r="K18" s="316"/>
      <c r="L18" s="316"/>
      <c r="M18" s="317"/>
      <c r="N18" s="146"/>
      <c r="O18" s="146"/>
      <c r="P18" s="146"/>
      <c r="Q18" s="146"/>
      <c r="R18" s="313" t="str">
        <f t="shared" si="0"/>
        <v/>
      </c>
      <c r="S18" s="311"/>
      <c r="T18" s="311"/>
      <c r="U18" s="311"/>
      <c r="V18" s="311"/>
      <c r="W18" s="312"/>
      <c r="X18" s="309"/>
      <c r="Y18" s="309"/>
    </row>
    <row r="19" spans="1:25" ht="20.100000000000001" customHeight="1">
      <c r="A19" s="146"/>
      <c r="B19" s="167"/>
      <c r="C19" s="511" t="s">
        <v>1017</v>
      </c>
      <c r="D19" s="523"/>
      <c r="E19" s="523"/>
      <c r="F19" s="524"/>
      <c r="G19" s="525"/>
      <c r="H19" s="525"/>
      <c r="I19" s="525"/>
      <c r="J19" s="525"/>
      <c r="K19" s="525"/>
      <c r="L19" s="525"/>
      <c r="M19" s="526"/>
      <c r="N19" s="146"/>
      <c r="O19" s="146"/>
      <c r="P19" s="146"/>
      <c r="Q19" s="146"/>
      <c r="R19" s="313" t="str">
        <f t="shared" si="0"/>
        <v/>
      </c>
      <c r="S19" s="311"/>
      <c r="T19" s="311"/>
      <c r="U19" s="311"/>
      <c r="V19" s="311"/>
      <c r="W19" s="312"/>
      <c r="X19" s="309"/>
      <c r="Y19" s="309"/>
    </row>
    <row r="20" spans="1:25" ht="20.100000000000001" customHeight="1">
      <c r="A20" s="146"/>
      <c r="B20" s="116"/>
      <c r="C20" s="511" t="s">
        <v>99</v>
      </c>
      <c r="D20" s="523"/>
      <c r="E20" s="523"/>
      <c r="F20" s="524"/>
      <c r="G20" s="525"/>
      <c r="H20" s="525"/>
      <c r="I20" s="525"/>
      <c r="J20" s="525"/>
      <c r="K20" s="525"/>
      <c r="L20" s="525"/>
      <c r="M20" s="526"/>
      <c r="N20" s="146"/>
      <c r="O20" s="146"/>
      <c r="P20" s="146"/>
      <c r="Q20" s="146"/>
      <c r="R20" s="313" t="str">
        <f t="shared" si="0"/>
        <v/>
      </c>
      <c r="S20" s="311"/>
      <c r="T20" s="311"/>
      <c r="U20" s="311"/>
      <c r="V20" s="311"/>
      <c r="W20" s="312"/>
      <c r="X20" s="309"/>
      <c r="Y20" s="309"/>
    </row>
    <row r="21" spans="1:25" ht="16.05" customHeight="1">
      <c r="A21" s="146"/>
      <c r="B21" s="146"/>
      <c r="C21" s="146"/>
      <c r="D21" s="146"/>
      <c r="E21" s="146"/>
      <c r="F21" s="320"/>
      <c r="G21" s="321"/>
      <c r="H21" s="321"/>
      <c r="I21" s="321"/>
      <c r="J21" s="321"/>
      <c r="K21" s="321"/>
      <c r="L21" s="321"/>
      <c r="M21" s="321"/>
      <c r="N21" s="146"/>
      <c r="O21" s="146"/>
      <c r="P21" s="146"/>
      <c r="Q21" s="146"/>
      <c r="R21" s="309"/>
      <c r="S21" s="309"/>
      <c r="T21" s="309"/>
      <c r="U21" s="309"/>
      <c r="V21" s="309"/>
      <c r="W21" s="309"/>
      <c r="X21" s="309"/>
      <c r="Y21" s="309"/>
    </row>
    <row r="22" spans="1:25" ht="20.100000000000001" customHeight="1">
      <c r="A22" s="146"/>
      <c r="B22" s="195" t="s">
        <v>324</v>
      </c>
      <c r="C22" s="170"/>
      <c r="D22" s="177"/>
      <c r="E22" s="177"/>
      <c r="F22" s="322"/>
      <c r="G22" s="322"/>
      <c r="H22" s="322"/>
      <c r="I22" s="322"/>
      <c r="J22" s="322"/>
      <c r="K22" s="322"/>
      <c r="L22" s="322"/>
      <c r="M22" s="323"/>
      <c r="N22" s="146"/>
      <c r="O22" s="146"/>
      <c r="P22" s="146"/>
      <c r="Q22" s="146"/>
      <c r="R22" s="309"/>
      <c r="S22" s="309"/>
      <c r="T22" s="309"/>
      <c r="U22" s="309"/>
      <c r="V22" s="309"/>
      <c r="W22" s="309"/>
      <c r="X22" s="309"/>
      <c r="Y22" s="309"/>
    </row>
    <row r="23" spans="1:25" ht="20.100000000000001" customHeight="1">
      <c r="A23" s="146"/>
      <c r="B23" s="172"/>
      <c r="C23" s="527" t="s">
        <v>1155</v>
      </c>
      <c r="D23" s="528"/>
      <c r="E23" s="529"/>
      <c r="F23" s="484"/>
      <c r="G23" s="485"/>
      <c r="H23" s="486"/>
      <c r="I23" s="474"/>
      <c r="J23" s="475"/>
      <c r="K23" s="475"/>
      <c r="L23" s="475"/>
      <c r="M23" s="476"/>
      <c r="N23" s="146"/>
      <c r="O23" s="146"/>
      <c r="P23" s="146"/>
      <c r="Q23" s="146"/>
      <c r="R23" s="313" t="str">
        <f t="shared" ref="R23:R24" si="1">IF(F23="","",F23)</f>
        <v/>
      </c>
      <c r="S23" s="311"/>
      <c r="T23" s="312"/>
      <c r="U23" s="313" t="str">
        <f>IF(I23="","",I23)</f>
        <v/>
      </c>
      <c r="V23" s="311"/>
      <c r="W23" s="312"/>
      <c r="X23" s="309"/>
      <c r="Y23" s="309"/>
    </row>
    <row r="24" spans="1:25" ht="46.05" customHeight="1">
      <c r="A24" s="146"/>
      <c r="B24" s="172"/>
      <c r="C24" s="511" t="s">
        <v>260</v>
      </c>
      <c r="D24" s="523"/>
      <c r="E24" s="523"/>
      <c r="F24" s="474"/>
      <c r="G24" s="475"/>
      <c r="H24" s="475"/>
      <c r="I24" s="475"/>
      <c r="J24" s="475"/>
      <c r="K24" s="475"/>
      <c r="L24" s="475"/>
      <c r="M24" s="476"/>
      <c r="N24" s="146"/>
      <c r="O24" s="146"/>
      <c r="P24" s="146"/>
      <c r="Q24" s="146"/>
      <c r="R24" s="313" t="str">
        <f t="shared" si="1"/>
        <v/>
      </c>
      <c r="S24" s="311"/>
      <c r="T24" s="311"/>
      <c r="U24" s="311"/>
      <c r="V24" s="311"/>
      <c r="W24" s="312"/>
      <c r="X24" s="309"/>
      <c r="Y24" s="309"/>
    </row>
    <row r="25" spans="1:25" ht="20.100000000000001" customHeight="1">
      <c r="A25" s="146"/>
      <c r="B25" s="172"/>
      <c r="C25" s="155" t="s">
        <v>1023</v>
      </c>
      <c r="D25" s="157"/>
      <c r="E25" s="157"/>
      <c r="F25" s="324"/>
      <c r="G25" s="314"/>
      <c r="H25" s="314"/>
      <c r="I25" s="314"/>
      <c r="J25" s="314"/>
      <c r="K25" s="314"/>
      <c r="L25" s="314"/>
      <c r="M25" s="315"/>
      <c r="N25" s="146"/>
      <c r="O25" s="146"/>
      <c r="P25" s="146"/>
      <c r="Q25" s="146"/>
      <c r="R25" s="309"/>
      <c r="S25" s="309"/>
      <c r="T25" s="309"/>
      <c r="U25" s="309"/>
      <c r="V25" s="309"/>
      <c r="W25" s="309"/>
      <c r="X25" s="309"/>
      <c r="Y25" s="309"/>
    </row>
    <row r="26" spans="1:25" ht="20.100000000000001" customHeight="1">
      <c r="A26" s="146"/>
      <c r="B26" s="172"/>
      <c r="C26" s="168"/>
      <c r="D26" s="188" t="s">
        <v>923</v>
      </c>
      <c r="E26" s="234" t="s">
        <v>1156</v>
      </c>
      <c r="F26" s="484"/>
      <c r="G26" s="485"/>
      <c r="H26" s="486"/>
      <c r="I26" s="484"/>
      <c r="J26" s="485"/>
      <c r="K26" s="485"/>
      <c r="L26" s="485"/>
      <c r="M26" s="486"/>
      <c r="N26" s="146"/>
      <c r="O26" s="146"/>
      <c r="P26" s="146"/>
      <c r="Q26" s="146"/>
      <c r="R26" s="313" t="str">
        <f t="shared" ref="R26:R48" si="2">IF(F26="","",F26)</f>
        <v/>
      </c>
      <c r="S26" s="311"/>
      <c r="T26" s="312"/>
      <c r="U26" s="313" t="str">
        <f t="shared" ref="U26:U27" si="3">IF(I26="","",I26)</f>
        <v/>
      </c>
      <c r="V26" s="311"/>
      <c r="W26" s="312"/>
      <c r="X26" s="309"/>
      <c r="Y26" s="309"/>
    </row>
    <row r="27" spans="1:25" ht="20.100000000000001" customHeight="1">
      <c r="A27" s="146"/>
      <c r="B27" s="172"/>
      <c r="C27" s="164"/>
      <c r="D27" s="164"/>
      <c r="E27" s="148" t="s">
        <v>825</v>
      </c>
      <c r="F27" s="484"/>
      <c r="G27" s="485"/>
      <c r="H27" s="486"/>
      <c r="I27" s="484"/>
      <c r="J27" s="485"/>
      <c r="K27" s="485"/>
      <c r="L27" s="485"/>
      <c r="M27" s="486"/>
      <c r="N27" s="146"/>
      <c r="O27" s="146"/>
      <c r="P27" s="146"/>
      <c r="Q27" s="146"/>
      <c r="R27" s="313" t="str">
        <f t="shared" si="2"/>
        <v/>
      </c>
      <c r="S27" s="311"/>
      <c r="T27" s="312"/>
      <c r="U27" s="313" t="str">
        <f t="shared" si="3"/>
        <v/>
      </c>
      <c r="V27" s="311"/>
      <c r="W27" s="312"/>
      <c r="X27" s="309"/>
      <c r="Y27" s="309"/>
    </row>
    <row r="28" spans="1:25" ht="20.100000000000001" customHeight="1">
      <c r="A28" s="146"/>
      <c r="B28" s="172"/>
      <c r="C28" s="164"/>
      <c r="D28" s="169"/>
      <c r="E28" s="148" t="s">
        <v>114</v>
      </c>
      <c r="F28" s="519"/>
      <c r="G28" s="520"/>
      <c r="H28" s="520"/>
      <c r="I28" s="520"/>
      <c r="J28" s="520"/>
      <c r="K28" s="520"/>
      <c r="L28" s="520"/>
      <c r="M28" s="520"/>
      <c r="N28" s="146"/>
      <c r="O28" s="146"/>
      <c r="P28" s="146"/>
      <c r="Q28" s="146"/>
      <c r="R28" s="313" t="str">
        <f t="shared" si="2"/>
        <v/>
      </c>
      <c r="S28" s="311"/>
      <c r="T28" s="311"/>
      <c r="U28" s="311"/>
      <c r="V28" s="311"/>
      <c r="W28" s="312"/>
      <c r="X28" s="309"/>
      <c r="Y28" s="309"/>
    </row>
    <row r="29" spans="1:25" ht="20.100000000000001" customHeight="1">
      <c r="A29" s="146"/>
      <c r="B29" s="172"/>
      <c r="C29" s="164"/>
      <c r="D29" s="188" t="s">
        <v>924</v>
      </c>
      <c r="E29" s="234" t="s">
        <v>1156</v>
      </c>
      <c r="F29" s="484"/>
      <c r="G29" s="485"/>
      <c r="H29" s="486"/>
      <c r="I29" s="484"/>
      <c r="J29" s="485"/>
      <c r="K29" s="485"/>
      <c r="L29" s="485"/>
      <c r="M29" s="486"/>
      <c r="N29" s="146"/>
      <c r="O29" s="146"/>
      <c r="P29" s="146"/>
      <c r="Q29" s="146"/>
      <c r="R29" s="313" t="str">
        <f t="shared" si="2"/>
        <v/>
      </c>
      <c r="S29" s="311"/>
      <c r="T29" s="312"/>
      <c r="U29" s="313" t="str">
        <f t="shared" ref="U29:U30" si="4">IF(I29="","",I29)</f>
        <v/>
      </c>
      <c r="V29" s="311"/>
      <c r="W29" s="312"/>
      <c r="X29" s="309"/>
      <c r="Y29" s="309"/>
    </row>
    <row r="30" spans="1:25" ht="20.100000000000001" customHeight="1">
      <c r="A30" s="146"/>
      <c r="B30" s="172"/>
      <c r="C30" s="164"/>
      <c r="D30" s="164"/>
      <c r="E30" s="148" t="s">
        <v>825</v>
      </c>
      <c r="F30" s="484"/>
      <c r="G30" s="517"/>
      <c r="H30" s="518"/>
      <c r="I30" s="519"/>
      <c r="J30" s="520"/>
      <c r="K30" s="520"/>
      <c r="L30" s="520"/>
      <c r="M30" s="520"/>
      <c r="N30" s="146"/>
      <c r="O30" s="146"/>
      <c r="P30" s="146"/>
      <c r="Q30" s="146"/>
      <c r="R30" s="313" t="str">
        <f t="shared" si="2"/>
        <v/>
      </c>
      <c r="S30" s="311"/>
      <c r="T30" s="312"/>
      <c r="U30" s="313" t="str">
        <f t="shared" si="4"/>
        <v/>
      </c>
      <c r="V30" s="311"/>
      <c r="W30" s="312"/>
      <c r="X30" s="309"/>
      <c r="Y30" s="309"/>
    </row>
    <row r="31" spans="1:25" ht="20.100000000000001" customHeight="1">
      <c r="A31" s="146"/>
      <c r="B31" s="172"/>
      <c r="C31" s="164"/>
      <c r="D31" s="169"/>
      <c r="E31" s="148" t="s">
        <v>114</v>
      </c>
      <c r="F31" s="519"/>
      <c r="G31" s="520"/>
      <c r="H31" s="520"/>
      <c r="I31" s="520"/>
      <c r="J31" s="520"/>
      <c r="K31" s="520"/>
      <c r="L31" s="520"/>
      <c r="M31" s="520"/>
      <c r="N31" s="146"/>
      <c r="O31" s="146"/>
      <c r="P31" s="146"/>
      <c r="Q31" s="146"/>
      <c r="R31" s="313" t="str">
        <f t="shared" si="2"/>
        <v/>
      </c>
      <c r="S31" s="311"/>
      <c r="T31" s="311"/>
      <c r="U31" s="311"/>
      <c r="V31" s="311"/>
      <c r="W31" s="312"/>
      <c r="X31" s="309"/>
      <c r="Y31" s="309"/>
    </row>
    <row r="32" spans="1:25" ht="20.100000000000001" customHeight="1">
      <c r="A32" s="146"/>
      <c r="B32" s="172"/>
      <c r="C32" s="164"/>
      <c r="D32" s="188" t="s">
        <v>925</v>
      </c>
      <c r="E32" s="234" t="s">
        <v>1156</v>
      </c>
      <c r="F32" s="484"/>
      <c r="G32" s="517"/>
      <c r="H32" s="518"/>
      <c r="I32" s="484"/>
      <c r="J32" s="485"/>
      <c r="K32" s="485"/>
      <c r="L32" s="485"/>
      <c r="M32" s="486"/>
      <c r="N32" s="146"/>
      <c r="O32" s="146"/>
      <c r="P32" s="146"/>
      <c r="Q32" s="146"/>
      <c r="R32" s="313" t="str">
        <f t="shared" si="2"/>
        <v/>
      </c>
      <c r="S32" s="311"/>
      <c r="T32" s="312"/>
      <c r="U32" s="313" t="str">
        <f t="shared" ref="U32:U33" si="5">IF(I32="","",I32)</f>
        <v/>
      </c>
      <c r="V32" s="311"/>
      <c r="W32" s="312"/>
      <c r="X32" s="309"/>
      <c r="Y32" s="309"/>
    </row>
    <row r="33" spans="1:25" ht="20.100000000000001" customHeight="1">
      <c r="A33" s="146"/>
      <c r="B33" s="172"/>
      <c r="C33" s="164"/>
      <c r="D33" s="164"/>
      <c r="E33" s="148" t="s">
        <v>825</v>
      </c>
      <c r="F33" s="484"/>
      <c r="G33" s="517"/>
      <c r="H33" s="518"/>
      <c r="I33" s="519"/>
      <c r="J33" s="519"/>
      <c r="K33" s="519"/>
      <c r="L33" s="519"/>
      <c r="M33" s="519"/>
      <c r="N33" s="146"/>
      <c r="O33" s="146"/>
      <c r="P33" s="146"/>
      <c r="Q33" s="146"/>
      <c r="R33" s="313" t="str">
        <f t="shared" si="2"/>
        <v/>
      </c>
      <c r="S33" s="311"/>
      <c r="T33" s="312"/>
      <c r="U33" s="313" t="str">
        <f t="shared" si="5"/>
        <v/>
      </c>
      <c r="V33" s="311"/>
      <c r="W33" s="312"/>
      <c r="X33" s="309"/>
      <c r="Y33" s="309"/>
    </row>
    <row r="34" spans="1:25" ht="20.100000000000001" customHeight="1">
      <c r="A34" s="146"/>
      <c r="B34" s="172"/>
      <c r="C34" s="164"/>
      <c r="D34" s="169"/>
      <c r="E34" s="148" t="s">
        <v>114</v>
      </c>
      <c r="F34" s="519"/>
      <c r="G34" s="520"/>
      <c r="H34" s="520"/>
      <c r="I34" s="520"/>
      <c r="J34" s="520"/>
      <c r="K34" s="520"/>
      <c r="L34" s="520"/>
      <c r="M34" s="520"/>
      <c r="N34" s="146"/>
      <c r="O34" s="146"/>
      <c r="P34" s="146"/>
      <c r="Q34" s="146"/>
      <c r="R34" s="313" t="str">
        <f t="shared" si="2"/>
        <v/>
      </c>
      <c r="S34" s="311"/>
      <c r="T34" s="311"/>
      <c r="U34" s="311"/>
      <c r="V34" s="311"/>
      <c r="W34" s="312"/>
      <c r="X34" s="309"/>
      <c r="Y34" s="309"/>
    </row>
    <row r="35" spans="1:25" ht="20.100000000000001" customHeight="1">
      <c r="A35" s="146"/>
      <c r="B35" s="172"/>
      <c r="C35" s="164"/>
      <c r="D35" s="188" t="s">
        <v>926</v>
      </c>
      <c r="E35" s="234" t="s">
        <v>1156</v>
      </c>
      <c r="F35" s="484"/>
      <c r="G35" s="517"/>
      <c r="H35" s="518"/>
      <c r="I35" s="484"/>
      <c r="J35" s="485"/>
      <c r="K35" s="485"/>
      <c r="L35" s="485"/>
      <c r="M35" s="486"/>
      <c r="N35" s="146"/>
      <c r="O35" s="146"/>
      <c r="P35" s="146"/>
      <c r="Q35" s="146"/>
      <c r="R35" s="313" t="str">
        <f t="shared" si="2"/>
        <v/>
      </c>
      <c r="S35" s="311"/>
      <c r="T35" s="312"/>
      <c r="U35" s="313" t="str">
        <f t="shared" ref="U35:U36" si="6">IF(I35="","",I35)</f>
        <v/>
      </c>
      <c r="V35" s="311"/>
      <c r="W35" s="312"/>
      <c r="X35" s="309"/>
      <c r="Y35" s="309"/>
    </row>
    <row r="36" spans="1:25" ht="20.100000000000001" customHeight="1">
      <c r="A36" s="146"/>
      <c r="B36" s="172"/>
      <c r="C36" s="164"/>
      <c r="D36" s="164"/>
      <c r="E36" s="148" t="s">
        <v>825</v>
      </c>
      <c r="F36" s="484"/>
      <c r="G36" s="517"/>
      <c r="H36" s="518"/>
      <c r="I36" s="519"/>
      <c r="J36" s="520"/>
      <c r="K36" s="520"/>
      <c r="L36" s="520"/>
      <c r="M36" s="520"/>
      <c r="N36" s="146"/>
      <c r="O36" s="146"/>
      <c r="P36" s="146"/>
      <c r="Q36" s="146"/>
      <c r="R36" s="313" t="str">
        <f t="shared" si="2"/>
        <v/>
      </c>
      <c r="S36" s="311"/>
      <c r="T36" s="312"/>
      <c r="U36" s="313" t="str">
        <f t="shared" si="6"/>
        <v/>
      </c>
      <c r="V36" s="311"/>
      <c r="W36" s="312"/>
      <c r="X36" s="309"/>
      <c r="Y36" s="309"/>
    </row>
    <row r="37" spans="1:25" ht="20.100000000000001" customHeight="1">
      <c r="A37" s="146"/>
      <c r="B37" s="172"/>
      <c r="C37" s="164"/>
      <c r="D37" s="169"/>
      <c r="E37" s="148" t="s">
        <v>114</v>
      </c>
      <c r="F37" s="519"/>
      <c r="G37" s="520"/>
      <c r="H37" s="520"/>
      <c r="I37" s="520"/>
      <c r="J37" s="520"/>
      <c r="K37" s="520"/>
      <c r="L37" s="520"/>
      <c r="M37" s="520"/>
      <c r="N37" s="146"/>
      <c r="O37" s="146"/>
      <c r="P37" s="146"/>
      <c r="Q37" s="146"/>
      <c r="R37" s="313" t="str">
        <f t="shared" si="2"/>
        <v/>
      </c>
      <c r="S37" s="311"/>
      <c r="T37" s="311"/>
      <c r="U37" s="311"/>
      <c r="V37" s="311"/>
      <c r="W37" s="312"/>
      <c r="X37" s="309"/>
      <c r="Y37" s="309"/>
    </row>
    <row r="38" spans="1:25" ht="20.100000000000001" customHeight="1">
      <c r="A38" s="146"/>
      <c r="B38" s="172"/>
      <c r="C38" s="164"/>
      <c r="D38" s="188" t="s">
        <v>927</v>
      </c>
      <c r="E38" s="234" t="s">
        <v>1156</v>
      </c>
      <c r="F38" s="484"/>
      <c r="G38" s="517"/>
      <c r="H38" s="518"/>
      <c r="I38" s="484"/>
      <c r="J38" s="485"/>
      <c r="K38" s="485"/>
      <c r="L38" s="485"/>
      <c r="M38" s="486"/>
      <c r="N38" s="146"/>
      <c r="O38" s="146"/>
      <c r="P38" s="146"/>
      <c r="Q38" s="146"/>
      <c r="R38" s="313" t="str">
        <f t="shared" si="2"/>
        <v/>
      </c>
      <c r="S38" s="311"/>
      <c r="T38" s="312"/>
      <c r="U38" s="313" t="str">
        <f t="shared" ref="U38:U39" si="7">IF(I38="","",I38)</f>
        <v/>
      </c>
      <c r="V38" s="311"/>
      <c r="W38" s="312"/>
      <c r="X38" s="309"/>
      <c r="Y38" s="309"/>
    </row>
    <row r="39" spans="1:25" ht="20.100000000000001" customHeight="1">
      <c r="A39" s="146"/>
      <c r="B39" s="172"/>
      <c r="C39" s="164"/>
      <c r="D39" s="164"/>
      <c r="E39" s="148" t="s">
        <v>825</v>
      </c>
      <c r="F39" s="484"/>
      <c r="G39" s="517"/>
      <c r="H39" s="518"/>
      <c r="I39" s="519"/>
      <c r="J39" s="520"/>
      <c r="K39" s="520"/>
      <c r="L39" s="520"/>
      <c r="M39" s="520"/>
      <c r="N39" s="146"/>
      <c r="O39" s="146"/>
      <c r="P39" s="146"/>
      <c r="Q39" s="146"/>
      <c r="R39" s="313" t="str">
        <f t="shared" si="2"/>
        <v/>
      </c>
      <c r="S39" s="311"/>
      <c r="T39" s="312"/>
      <c r="U39" s="313" t="str">
        <f t="shared" si="7"/>
        <v/>
      </c>
      <c r="V39" s="311"/>
      <c r="W39" s="312"/>
      <c r="X39" s="309"/>
      <c r="Y39" s="309"/>
    </row>
    <row r="40" spans="1:25" ht="20.100000000000001" customHeight="1">
      <c r="A40" s="146"/>
      <c r="B40" s="172"/>
      <c r="C40" s="169"/>
      <c r="D40" s="169"/>
      <c r="E40" s="148" t="s">
        <v>114</v>
      </c>
      <c r="F40" s="519"/>
      <c r="G40" s="520"/>
      <c r="H40" s="520"/>
      <c r="I40" s="520"/>
      <c r="J40" s="520"/>
      <c r="K40" s="520"/>
      <c r="L40" s="520"/>
      <c r="M40" s="520"/>
      <c r="N40" s="146"/>
      <c r="O40" s="146"/>
      <c r="P40" s="146"/>
      <c r="Q40" s="146"/>
      <c r="R40" s="313" t="str">
        <f t="shared" si="2"/>
        <v/>
      </c>
      <c r="S40" s="311"/>
      <c r="T40" s="311"/>
      <c r="U40" s="311"/>
      <c r="V40" s="311"/>
      <c r="W40" s="312"/>
      <c r="X40" s="309"/>
      <c r="Y40" s="309"/>
    </row>
    <row r="41" spans="1:25" ht="20.100000000000001" customHeight="1">
      <c r="A41" s="146"/>
      <c r="B41" s="172"/>
      <c r="C41" s="174" t="s">
        <v>378</v>
      </c>
      <c r="D41" s="156"/>
      <c r="E41" s="156"/>
      <c r="F41" s="521"/>
      <c r="G41" s="522"/>
      <c r="H41" s="325"/>
      <c r="I41" s="314"/>
      <c r="J41" s="314"/>
      <c r="K41" s="314"/>
      <c r="L41" s="326"/>
      <c r="M41" s="327"/>
      <c r="N41" s="146"/>
      <c r="O41" s="146"/>
      <c r="P41" s="146"/>
      <c r="Q41" s="146"/>
      <c r="R41" s="313" t="str">
        <f t="shared" si="2"/>
        <v/>
      </c>
      <c r="S41" s="311"/>
      <c r="T41" s="311"/>
      <c r="U41" s="311"/>
      <c r="V41" s="311"/>
      <c r="W41" s="312"/>
      <c r="X41" s="309"/>
      <c r="Y41" s="309"/>
    </row>
    <row r="42" spans="1:25" ht="20.100000000000001" customHeight="1">
      <c r="A42" s="146"/>
      <c r="B42" s="172"/>
      <c r="C42" s="150" t="s">
        <v>101</v>
      </c>
      <c r="D42" s="160"/>
      <c r="E42" s="160"/>
      <c r="F42" s="479"/>
      <c r="G42" s="481"/>
      <c r="H42" s="328"/>
      <c r="I42" s="316"/>
      <c r="J42" s="316"/>
      <c r="K42" s="316"/>
      <c r="L42" s="316"/>
      <c r="M42" s="317"/>
      <c r="N42" s="146"/>
      <c r="O42" s="146"/>
      <c r="P42" s="146"/>
      <c r="Q42" s="146"/>
      <c r="R42" s="329" t="str">
        <f t="shared" si="2"/>
        <v/>
      </c>
      <c r="S42" s="311"/>
      <c r="T42" s="311"/>
      <c r="U42" s="311"/>
      <c r="V42" s="311"/>
      <c r="W42" s="312"/>
      <c r="X42" s="309"/>
      <c r="Y42" s="309"/>
    </row>
    <row r="43" spans="1:25" ht="20.100000000000001" customHeight="1">
      <c r="A43" s="146"/>
      <c r="B43" s="172"/>
      <c r="C43" s="150" t="s">
        <v>375</v>
      </c>
      <c r="F43" s="479"/>
      <c r="G43" s="481"/>
      <c r="H43" s="328"/>
      <c r="I43" s="316"/>
      <c r="J43" s="316"/>
      <c r="K43" s="316"/>
      <c r="L43" s="316"/>
      <c r="M43" s="317"/>
      <c r="N43" s="146"/>
      <c r="O43" s="146"/>
      <c r="P43" s="146"/>
      <c r="Q43" s="146"/>
      <c r="R43" s="329" t="str">
        <f t="shared" si="2"/>
        <v/>
      </c>
      <c r="S43" s="311"/>
      <c r="T43" s="311"/>
      <c r="U43" s="311"/>
      <c r="V43" s="311"/>
      <c r="W43" s="312"/>
      <c r="X43" s="309"/>
      <c r="Y43" s="309"/>
    </row>
    <row r="44" spans="1:25" ht="20.100000000000001" customHeight="1">
      <c r="A44" s="146"/>
      <c r="B44" s="172"/>
      <c r="C44" s="150" t="s">
        <v>376</v>
      </c>
      <c r="D44" s="160"/>
      <c r="E44" s="160"/>
      <c r="F44" s="479"/>
      <c r="G44" s="481"/>
      <c r="H44" s="328"/>
      <c r="I44" s="316"/>
      <c r="J44" s="316"/>
      <c r="K44" s="316"/>
      <c r="L44" s="316"/>
      <c r="M44" s="317"/>
      <c r="N44" s="146"/>
      <c r="O44" s="146"/>
      <c r="P44" s="146"/>
      <c r="Q44" s="146"/>
      <c r="R44" s="329" t="str">
        <f t="shared" si="2"/>
        <v/>
      </c>
      <c r="S44" s="311"/>
      <c r="T44" s="311"/>
      <c r="U44" s="311"/>
      <c r="V44" s="311"/>
      <c r="W44" s="312"/>
      <c r="X44" s="309"/>
      <c r="Y44" s="309"/>
    </row>
    <row r="45" spans="1:25" ht="20.100000000000001" customHeight="1">
      <c r="A45" s="146"/>
      <c r="B45" s="172"/>
      <c r="C45" s="150" t="s">
        <v>377</v>
      </c>
      <c r="D45" s="160"/>
      <c r="E45" s="160"/>
      <c r="F45" s="479"/>
      <c r="G45" s="481"/>
      <c r="H45" s="328"/>
      <c r="I45" s="316"/>
      <c r="J45" s="316"/>
      <c r="K45" s="316"/>
      <c r="L45" s="316"/>
      <c r="M45" s="317"/>
      <c r="N45" s="146"/>
      <c r="O45" s="146"/>
      <c r="P45" s="146"/>
      <c r="Q45" s="146"/>
      <c r="R45" s="329" t="str">
        <f t="shared" si="2"/>
        <v/>
      </c>
      <c r="S45" s="311"/>
      <c r="T45" s="311"/>
      <c r="U45" s="311"/>
      <c r="V45" s="311"/>
      <c r="W45" s="312"/>
      <c r="X45" s="309"/>
      <c r="Y45" s="309"/>
    </row>
    <row r="46" spans="1:25" ht="20.100000000000001" customHeight="1">
      <c r="A46" s="146"/>
      <c r="B46" s="172"/>
      <c r="C46" s="155" t="s">
        <v>1157</v>
      </c>
      <c r="D46" s="157"/>
      <c r="E46" s="330"/>
      <c r="F46" s="479"/>
      <c r="G46" s="481"/>
      <c r="H46" s="328"/>
      <c r="I46" s="316"/>
      <c r="J46" s="316"/>
      <c r="K46" s="316"/>
      <c r="L46" s="316"/>
      <c r="M46" s="317"/>
      <c r="N46" s="146"/>
      <c r="O46" s="146"/>
      <c r="P46" s="146"/>
      <c r="Q46" s="146"/>
      <c r="R46" s="329" t="str">
        <f t="shared" si="2"/>
        <v/>
      </c>
      <c r="S46" s="311"/>
      <c r="T46" s="311"/>
      <c r="U46" s="311"/>
      <c r="V46" s="311"/>
      <c r="W46" s="312"/>
      <c r="X46" s="309"/>
      <c r="Y46" s="309"/>
    </row>
    <row r="47" spans="1:25" ht="20.100000000000001" customHeight="1">
      <c r="A47" s="146"/>
      <c r="B47" s="172"/>
      <c r="C47" s="159"/>
      <c r="D47" s="146"/>
      <c r="E47" s="304" t="s">
        <v>105</v>
      </c>
      <c r="F47" s="479"/>
      <c r="G47" s="481"/>
      <c r="H47" s="328"/>
      <c r="I47" s="316"/>
      <c r="J47" s="316"/>
      <c r="K47" s="316"/>
      <c r="L47" s="316"/>
      <c r="M47" s="317"/>
      <c r="N47" s="146"/>
      <c r="O47" s="146"/>
      <c r="P47" s="146"/>
      <c r="Q47" s="146"/>
      <c r="R47" s="329" t="str">
        <f t="shared" si="2"/>
        <v/>
      </c>
      <c r="S47" s="311"/>
      <c r="T47" s="311"/>
      <c r="U47" s="311"/>
      <c r="V47" s="311"/>
      <c r="W47" s="312"/>
      <c r="X47" s="309"/>
      <c r="Y47" s="309"/>
    </row>
    <row r="48" spans="1:25" ht="20.100000000000001" customHeight="1">
      <c r="A48" s="146"/>
      <c r="B48" s="172"/>
      <c r="C48" s="153"/>
      <c r="D48" s="163"/>
      <c r="E48" s="303" t="s">
        <v>106</v>
      </c>
      <c r="F48" s="479"/>
      <c r="G48" s="481"/>
      <c r="H48" s="331"/>
      <c r="I48" s="332"/>
      <c r="J48" s="332"/>
      <c r="K48" s="332"/>
      <c r="L48" s="332"/>
      <c r="M48" s="333"/>
      <c r="N48" s="146"/>
      <c r="O48" s="146"/>
      <c r="P48" s="146"/>
      <c r="Q48" s="146"/>
      <c r="R48" s="329" t="str">
        <f t="shared" si="2"/>
        <v/>
      </c>
      <c r="S48" s="311"/>
      <c r="T48" s="311"/>
      <c r="U48" s="311"/>
      <c r="V48" s="311"/>
      <c r="W48" s="312"/>
      <c r="X48" s="309"/>
      <c r="Y48" s="309"/>
    </row>
    <row r="49" spans="1:25" ht="20.100000000000001" customHeight="1">
      <c r="A49" s="146"/>
      <c r="B49" s="172"/>
      <c r="C49" s="159" t="s">
        <v>104</v>
      </c>
      <c r="D49" s="146"/>
      <c r="E49" s="146"/>
      <c r="F49" s="316"/>
      <c r="G49" s="309"/>
      <c r="H49" s="334"/>
      <c r="I49" s="316"/>
      <c r="J49" s="316"/>
      <c r="K49" s="316"/>
      <c r="L49" s="316"/>
      <c r="M49" s="317"/>
      <c r="N49" s="146"/>
      <c r="O49" s="146"/>
      <c r="P49" s="146"/>
      <c r="Q49" s="146"/>
      <c r="R49" s="309"/>
      <c r="S49" s="309"/>
      <c r="T49" s="309"/>
      <c r="U49" s="309"/>
      <c r="V49" s="309"/>
      <c r="W49" s="309"/>
      <c r="X49" s="309"/>
      <c r="Y49" s="309"/>
    </row>
    <row r="50" spans="1:25" ht="20.100000000000001" customHeight="1">
      <c r="A50" s="146"/>
      <c r="B50" s="172"/>
      <c r="C50" s="184" t="s">
        <v>942</v>
      </c>
      <c r="D50" s="511" t="s">
        <v>943</v>
      </c>
      <c r="E50" s="512"/>
      <c r="F50" s="514"/>
      <c r="G50" s="514"/>
      <c r="H50" s="515"/>
      <c r="I50" s="515"/>
      <c r="J50" s="515"/>
      <c r="K50" s="316"/>
      <c r="L50" s="316"/>
      <c r="M50" s="335"/>
      <c r="N50" s="146"/>
      <c r="O50" s="146"/>
      <c r="P50" s="146"/>
      <c r="Q50" s="146"/>
      <c r="R50" s="313" t="str">
        <f t="shared" ref="R50:R55" si="8">IF(F50="","",F50)</f>
        <v/>
      </c>
      <c r="S50" s="311"/>
      <c r="T50" s="311" t="str">
        <f>IF(H50="","",H50)</f>
        <v/>
      </c>
      <c r="U50" s="311"/>
      <c r="V50" s="311"/>
      <c r="W50" s="312"/>
      <c r="X50" s="309"/>
      <c r="Y50" s="309"/>
    </row>
    <row r="51" spans="1:25" ht="20.100000000000001" customHeight="1">
      <c r="A51" s="146"/>
      <c r="B51" s="172"/>
      <c r="C51" s="184"/>
      <c r="D51" s="511" t="s">
        <v>102</v>
      </c>
      <c r="E51" s="512"/>
      <c r="F51" s="513"/>
      <c r="G51" s="513"/>
      <c r="H51" s="316"/>
      <c r="I51" s="336"/>
      <c r="J51" s="309"/>
      <c r="K51" s="316"/>
      <c r="L51" s="316"/>
      <c r="M51" s="317"/>
      <c r="N51" s="146"/>
      <c r="O51" s="146"/>
      <c r="P51" s="146"/>
      <c r="Q51" s="146"/>
      <c r="R51" s="329" t="str">
        <f t="shared" si="8"/>
        <v/>
      </c>
      <c r="S51" s="311"/>
      <c r="T51" s="311"/>
      <c r="U51" s="311"/>
      <c r="V51" s="311"/>
      <c r="W51" s="312"/>
      <c r="X51" s="309"/>
      <c r="Y51" s="309"/>
    </row>
    <row r="52" spans="1:25" ht="20.100000000000001" customHeight="1">
      <c r="A52" s="146"/>
      <c r="B52" s="172"/>
      <c r="C52" s="184" t="s">
        <v>145</v>
      </c>
      <c r="D52" s="511" t="s">
        <v>944</v>
      </c>
      <c r="E52" s="512"/>
      <c r="F52" s="514"/>
      <c r="G52" s="514"/>
      <c r="H52" s="516"/>
      <c r="I52" s="515"/>
      <c r="J52" s="515"/>
      <c r="K52" s="316"/>
      <c r="L52" s="316"/>
      <c r="M52" s="335"/>
      <c r="N52" s="146"/>
      <c r="O52" s="146"/>
      <c r="P52" s="146"/>
      <c r="Q52" s="146"/>
      <c r="R52" s="313" t="str">
        <f t="shared" si="8"/>
        <v/>
      </c>
      <c r="S52" s="311"/>
      <c r="T52" s="311" t="str">
        <f>IF(H52="","",H52)</f>
        <v/>
      </c>
      <c r="U52" s="311"/>
      <c r="V52" s="311"/>
      <c r="W52" s="312"/>
      <c r="X52" s="309"/>
      <c r="Y52" s="309"/>
    </row>
    <row r="53" spans="1:25" ht="20.100000000000001" customHeight="1">
      <c r="A53" s="146"/>
      <c r="B53" s="172"/>
      <c r="C53" s="184"/>
      <c r="D53" s="511" t="s">
        <v>102</v>
      </c>
      <c r="E53" s="512"/>
      <c r="F53" s="513"/>
      <c r="G53" s="513"/>
      <c r="H53" s="316"/>
      <c r="I53" s="337"/>
      <c r="J53" s="309"/>
      <c r="K53" s="316"/>
      <c r="L53" s="316"/>
      <c r="M53" s="317"/>
      <c r="N53" s="146"/>
      <c r="O53" s="146"/>
      <c r="P53" s="146"/>
      <c r="Q53" s="146"/>
      <c r="R53" s="329" t="str">
        <f t="shared" si="8"/>
        <v/>
      </c>
      <c r="S53" s="311"/>
      <c r="T53" s="311"/>
      <c r="U53" s="311"/>
      <c r="V53" s="311"/>
      <c r="W53" s="312"/>
      <c r="X53" s="309"/>
      <c r="Y53" s="309"/>
    </row>
    <row r="54" spans="1:25" ht="20.100000000000001" customHeight="1">
      <c r="A54" s="146"/>
      <c r="B54" s="172"/>
      <c r="C54" s="184" t="s">
        <v>237</v>
      </c>
      <c r="D54" s="511" t="s">
        <v>944</v>
      </c>
      <c r="E54" s="512"/>
      <c r="F54" s="514"/>
      <c r="G54" s="514"/>
      <c r="H54" s="515"/>
      <c r="I54" s="515"/>
      <c r="J54" s="515"/>
      <c r="K54" s="316"/>
      <c r="L54" s="316"/>
      <c r="M54" s="335"/>
      <c r="N54" s="146"/>
      <c r="O54" s="146"/>
      <c r="P54" s="146"/>
      <c r="Q54" s="146"/>
      <c r="R54" s="313" t="str">
        <f t="shared" si="8"/>
        <v/>
      </c>
      <c r="S54" s="311"/>
      <c r="T54" s="311" t="str">
        <f>IF(H54="","",H54)</f>
        <v/>
      </c>
      <c r="U54" s="311"/>
      <c r="V54" s="311"/>
      <c r="W54" s="312"/>
      <c r="X54" s="309"/>
      <c r="Y54" s="309"/>
    </row>
    <row r="55" spans="1:25" ht="20.100000000000001" customHeight="1">
      <c r="A55" s="146"/>
      <c r="B55" s="172"/>
      <c r="C55" s="184"/>
      <c r="D55" s="511" t="s">
        <v>102</v>
      </c>
      <c r="E55" s="512"/>
      <c r="F55" s="513"/>
      <c r="G55" s="513"/>
      <c r="H55" s="316"/>
      <c r="I55" s="332"/>
      <c r="J55" s="332"/>
      <c r="K55" s="338"/>
      <c r="L55" s="332"/>
      <c r="M55" s="333"/>
      <c r="N55" s="146"/>
      <c r="O55" s="146"/>
      <c r="P55" s="146"/>
      <c r="Q55" s="146"/>
      <c r="R55" s="329" t="str">
        <f t="shared" si="8"/>
        <v/>
      </c>
      <c r="S55" s="311"/>
      <c r="T55" s="311"/>
      <c r="U55" s="311"/>
      <c r="V55" s="311"/>
      <c r="W55" s="312"/>
      <c r="X55" s="309"/>
      <c r="Y55" s="309"/>
    </row>
    <row r="56" spans="1:25" ht="20.100000000000001" customHeight="1">
      <c r="A56" s="146"/>
      <c r="B56" s="172"/>
      <c r="C56" s="155" t="s">
        <v>929</v>
      </c>
      <c r="D56" s="157"/>
      <c r="E56" s="157"/>
      <c r="F56" s="314"/>
      <c r="G56" s="314"/>
      <c r="H56" s="314"/>
      <c r="I56" s="314"/>
      <c r="J56" s="314"/>
      <c r="K56" s="314"/>
      <c r="L56" s="314"/>
      <c r="M56" s="315"/>
      <c r="N56" s="146"/>
      <c r="O56" s="146"/>
      <c r="P56" s="146"/>
      <c r="Q56" s="146"/>
      <c r="R56" s="309"/>
      <c r="S56" s="309"/>
      <c r="T56" s="309"/>
      <c r="U56" s="309"/>
      <c r="V56" s="309"/>
      <c r="W56" s="309"/>
      <c r="X56" s="309"/>
      <c r="Y56" s="309"/>
    </row>
    <row r="57" spans="1:25" ht="20.100000000000001" customHeight="1">
      <c r="A57" s="146"/>
      <c r="B57" s="172"/>
      <c r="C57" s="159"/>
      <c r="D57" s="498" t="str">
        <f>IF(F50="その他",H50,F50)&amp;""</f>
        <v/>
      </c>
      <c r="E57" s="499"/>
      <c r="F57" s="474"/>
      <c r="G57" s="475"/>
      <c r="H57" s="475"/>
      <c r="I57" s="475"/>
      <c r="J57" s="475"/>
      <c r="K57" s="475"/>
      <c r="L57" s="475"/>
      <c r="M57" s="476"/>
      <c r="N57" s="146"/>
      <c r="O57" s="146"/>
      <c r="P57" s="146"/>
      <c r="Q57" s="146"/>
      <c r="R57" s="313" t="str">
        <f t="shared" ref="R57:R65" si="9">IF(F57="","",F57)</f>
        <v/>
      </c>
      <c r="S57" s="311"/>
      <c r="T57" s="311"/>
      <c r="U57" s="311"/>
      <c r="V57" s="311"/>
      <c r="W57" s="312"/>
      <c r="X57" s="309"/>
      <c r="Y57" s="309"/>
    </row>
    <row r="58" spans="1:25" ht="20.100000000000001" customHeight="1">
      <c r="A58" s="146"/>
      <c r="B58" s="172"/>
      <c r="C58" s="159"/>
      <c r="D58" s="500"/>
      <c r="E58" s="501"/>
      <c r="F58" s="474"/>
      <c r="G58" s="475"/>
      <c r="H58" s="475"/>
      <c r="I58" s="475"/>
      <c r="J58" s="475"/>
      <c r="K58" s="475"/>
      <c r="L58" s="475"/>
      <c r="M58" s="476"/>
      <c r="N58" s="146"/>
      <c r="O58" s="146"/>
      <c r="P58" s="146"/>
      <c r="Q58" s="146"/>
      <c r="R58" s="313" t="str">
        <f t="shared" si="9"/>
        <v/>
      </c>
      <c r="S58" s="311"/>
      <c r="T58" s="311"/>
      <c r="U58" s="311"/>
      <c r="V58" s="311"/>
      <c r="W58" s="312"/>
      <c r="X58" s="309"/>
      <c r="Y58" s="309"/>
    </row>
    <row r="59" spans="1:25" ht="20.100000000000001" customHeight="1">
      <c r="A59" s="146"/>
      <c r="B59" s="172"/>
      <c r="C59" s="159"/>
      <c r="D59" s="502"/>
      <c r="E59" s="503"/>
      <c r="F59" s="474"/>
      <c r="G59" s="504"/>
      <c r="H59" s="504"/>
      <c r="I59" s="504"/>
      <c r="J59" s="504"/>
      <c r="K59" s="504"/>
      <c r="L59" s="504"/>
      <c r="M59" s="505"/>
      <c r="N59" s="146"/>
      <c r="O59" s="146"/>
      <c r="P59" s="146"/>
      <c r="Q59" s="146"/>
      <c r="R59" s="313" t="str">
        <f t="shared" si="9"/>
        <v/>
      </c>
      <c r="S59" s="311"/>
      <c r="T59" s="311"/>
      <c r="U59" s="311"/>
      <c r="V59" s="311"/>
      <c r="W59" s="312"/>
      <c r="X59" s="309"/>
      <c r="Y59" s="309"/>
    </row>
    <row r="60" spans="1:25" ht="20.100000000000001" customHeight="1">
      <c r="A60" s="146"/>
      <c r="B60" s="172"/>
      <c r="C60" s="159"/>
      <c r="D60" s="498" t="str">
        <f>IF(F52="その他",H52,F52)&amp;""</f>
        <v/>
      </c>
      <c r="E60" s="499"/>
      <c r="F60" s="474"/>
      <c r="G60" s="504"/>
      <c r="H60" s="504"/>
      <c r="I60" s="504"/>
      <c r="J60" s="504"/>
      <c r="K60" s="504"/>
      <c r="L60" s="504"/>
      <c r="M60" s="505"/>
      <c r="N60" s="146"/>
      <c r="O60" s="146"/>
      <c r="P60" s="146"/>
      <c r="Q60" s="146"/>
      <c r="R60" s="313" t="str">
        <f t="shared" si="9"/>
        <v/>
      </c>
      <c r="S60" s="311"/>
      <c r="T60" s="311"/>
      <c r="U60" s="311"/>
      <c r="V60" s="311"/>
      <c r="W60" s="312"/>
      <c r="X60" s="309"/>
      <c r="Y60" s="309"/>
    </row>
    <row r="61" spans="1:25" ht="20.100000000000001" customHeight="1">
      <c r="A61" s="146"/>
      <c r="B61" s="172"/>
      <c r="C61" s="159"/>
      <c r="D61" s="500"/>
      <c r="E61" s="501"/>
      <c r="F61" s="474"/>
      <c r="G61" s="504"/>
      <c r="H61" s="504"/>
      <c r="I61" s="504"/>
      <c r="J61" s="504"/>
      <c r="K61" s="504"/>
      <c r="L61" s="504"/>
      <c r="M61" s="505"/>
      <c r="N61" s="146"/>
      <c r="O61" s="146"/>
      <c r="P61" s="146"/>
      <c r="Q61" s="146"/>
      <c r="R61" s="313" t="str">
        <f t="shared" si="9"/>
        <v/>
      </c>
      <c r="S61" s="311"/>
      <c r="T61" s="311"/>
      <c r="U61" s="311"/>
      <c r="V61" s="311"/>
      <c r="W61" s="312"/>
      <c r="X61" s="309"/>
      <c r="Y61" s="309"/>
    </row>
    <row r="62" spans="1:25" ht="20.100000000000001" customHeight="1">
      <c r="A62" s="146"/>
      <c r="B62" s="172"/>
      <c r="C62" s="159"/>
      <c r="D62" s="502"/>
      <c r="E62" s="503"/>
      <c r="F62" s="474"/>
      <c r="G62" s="504"/>
      <c r="H62" s="504"/>
      <c r="I62" s="504"/>
      <c r="J62" s="504"/>
      <c r="K62" s="504"/>
      <c r="L62" s="504"/>
      <c r="M62" s="505"/>
      <c r="N62" s="146"/>
      <c r="O62" s="146"/>
      <c r="P62" s="146"/>
      <c r="Q62" s="146"/>
      <c r="R62" s="313" t="str">
        <f t="shared" si="9"/>
        <v/>
      </c>
      <c r="S62" s="311"/>
      <c r="T62" s="311"/>
      <c r="U62" s="311"/>
      <c r="V62" s="311"/>
      <c r="W62" s="312"/>
      <c r="X62" s="309"/>
      <c r="Y62" s="309"/>
    </row>
    <row r="63" spans="1:25" ht="20.100000000000001" customHeight="1">
      <c r="A63" s="146"/>
      <c r="B63" s="172"/>
      <c r="C63" s="159"/>
      <c r="D63" s="498" t="str">
        <f>IF(F54="その他",H54,F54)&amp;""</f>
        <v/>
      </c>
      <c r="E63" s="499"/>
      <c r="F63" s="474"/>
      <c r="G63" s="504"/>
      <c r="H63" s="504"/>
      <c r="I63" s="504"/>
      <c r="J63" s="504"/>
      <c r="K63" s="504"/>
      <c r="L63" s="504"/>
      <c r="M63" s="505"/>
      <c r="N63" s="146"/>
      <c r="O63" s="146"/>
      <c r="P63" s="146"/>
      <c r="Q63" s="146"/>
      <c r="R63" s="313" t="str">
        <f t="shared" si="9"/>
        <v/>
      </c>
      <c r="S63" s="311"/>
      <c r="T63" s="311"/>
      <c r="U63" s="311"/>
      <c r="V63" s="311"/>
      <c r="W63" s="312"/>
      <c r="X63" s="309"/>
      <c r="Y63" s="309"/>
    </row>
    <row r="64" spans="1:25" ht="20.100000000000001" customHeight="1">
      <c r="A64" s="146"/>
      <c r="B64" s="172"/>
      <c r="C64" s="159"/>
      <c r="D64" s="500"/>
      <c r="E64" s="501"/>
      <c r="F64" s="474"/>
      <c r="G64" s="504"/>
      <c r="H64" s="504"/>
      <c r="I64" s="504"/>
      <c r="J64" s="504"/>
      <c r="K64" s="504"/>
      <c r="L64" s="504"/>
      <c r="M64" s="505"/>
      <c r="N64" s="146"/>
      <c r="O64" s="146"/>
      <c r="P64" s="146"/>
      <c r="Q64" s="146"/>
      <c r="R64" s="313" t="str">
        <f t="shared" si="9"/>
        <v/>
      </c>
      <c r="S64" s="311"/>
      <c r="T64" s="311"/>
      <c r="U64" s="311"/>
      <c r="V64" s="311"/>
      <c r="W64" s="312"/>
      <c r="X64" s="309"/>
      <c r="Y64" s="309"/>
    </row>
    <row r="65" spans="1:25" ht="20.100000000000001" customHeight="1">
      <c r="A65" s="146"/>
      <c r="B65" s="172"/>
      <c r="C65" s="153"/>
      <c r="D65" s="502"/>
      <c r="E65" s="503"/>
      <c r="F65" s="474"/>
      <c r="G65" s="504"/>
      <c r="H65" s="504"/>
      <c r="I65" s="504"/>
      <c r="J65" s="504"/>
      <c r="K65" s="504"/>
      <c r="L65" s="504"/>
      <c r="M65" s="505"/>
      <c r="N65" s="146"/>
      <c r="O65" s="146"/>
      <c r="P65" s="146"/>
      <c r="Q65" s="146"/>
      <c r="R65" s="313" t="str">
        <f t="shared" si="9"/>
        <v/>
      </c>
      <c r="S65" s="311"/>
      <c r="T65" s="311"/>
      <c r="U65" s="311"/>
      <c r="V65" s="311"/>
      <c r="W65" s="312"/>
      <c r="X65" s="309"/>
      <c r="Y65" s="309"/>
    </row>
    <row r="66" spans="1:25" ht="20.100000000000001" customHeight="1">
      <c r="A66" s="146"/>
      <c r="B66" s="172"/>
      <c r="C66" s="155" t="s">
        <v>107</v>
      </c>
      <c r="D66" s="157"/>
      <c r="E66" s="157"/>
      <c r="F66" s="314"/>
      <c r="G66" s="314"/>
      <c r="H66" s="314"/>
      <c r="I66" s="314"/>
      <c r="J66" s="314"/>
      <c r="K66" s="314"/>
      <c r="L66" s="314"/>
      <c r="M66" s="315"/>
      <c r="N66" s="146"/>
      <c r="O66" s="146"/>
      <c r="P66" s="146"/>
      <c r="Q66" s="146"/>
      <c r="R66" s="309"/>
      <c r="S66" s="309"/>
      <c r="T66" s="309"/>
      <c r="U66" s="309"/>
      <c r="V66" s="309"/>
      <c r="W66" s="309"/>
      <c r="X66" s="309"/>
      <c r="Y66" s="309"/>
    </row>
    <row r="67" spans="1:25" ht="20.100000000000001" customHeight="1">
      <c r="A67" s="146"/>
      <c r="B67" s="172"/>
      <c r="C67" s="506" t="s">
        <v>1158</v>
      </c>
      <c r="D67" s="507"/>
      <c r="E67" s="147" t="s">
        <v>942</v>
      </c>
      <c r="F67" s="474"/>
      <c r="G67" s="475"/>
      <c r="H67" s="475"/>
      <c r="I67" s="475"/>
      <c r="J67" s="476"/>
      <c r="K67" s="339"/>
      <c r="L67" s="316"/>
      <c r="M67" s="317"/>
      <c r="N67" s="146"/>
      <c r="O67" s="146"/>
      <c r="P67" s="146"/>
      <c r="R67" s="313" t="str">
        <f t="shared" ref="R67:R70" si="10">IF(F67="","",F67)</f>
        <v/>
      </c>
      <c r="S67" s="311"/>
      <c r="T67" s="311"/>
      <c r="U67" s="311"/>
      <c r="V67" s="311"/>
      <c r="W67" s="312"/>
      <c r="X67" s="309"/>
      <c r="Y67" s="309"/>
    </row>
    <row r="68" spans="1:25" ht="20.100000000000001" customHeight="1">
      <c r="A68" s="146"/>
      <c r="B68" s="172"/>
      <c r="C68" s="506"/>
      <c r="D68" s="507"/>
      <c r="E68" s="147" t="s">
        <v>595</v>
      </c>
      <c r="F68" s="474"/>
      <c r="G68" s="475"/>
      <c r="H68" s="475"/>
      <c r="I68" s="475"/>
      <c r="J68" s="476"/>
      <c r="K68" s="339"/>
      <c r="L68" s="316"/>
      <c r="M68" s="317"/>
      <c r="N68" s="146"/>
      <c r="O68" s="146"/>
      <c r="P68" s="146"/>
      <c r="R68" s="313" t="str">
        <f t="shared" si="10"/>
        <v/>
      </c>
      <c r="S68" s="311"/>
      <c r="T68" s="311"/>
      <c r="U68" s="311"/>
      <c r="V68" s="311"/>
      <c r="W68" s="312"/>
      <c r="X68" s="309"/>
      <c r="Y68" s="309"/>
    </row>
    <row r="69" spans="1:25" ht="20.100000000000001" customHeight="1">
      <c r="A69" s="146"/>
      <c r="B69" s="172"/>
      <c r="C69" s="506"/>
      <c r="D69" s="507"/>
      <c r="E69" s="147" t="s">
        <v>596</v>
      </c>
      <c r="F69" s="508"/>
      <c r="G69" s="509"/>
      <c r="H69" s="509"/>
      <c r="I69" s="509"/>
      <c r="J69" s="510"/>
      <c r="K69" s="339"/>
      <c r="L69" s="316"/>
      <c r="M69" s="317"/>
      <c r="N69" s="146"/>
      <c r="O69" s="146"/>
      <c r="P69" s="146"/>
      <c r="R69" s="313" t="str">
        <f t="shared" si="10"/>
        <v/>
      </c>
      <c r="S69" s="311"/>
      <c r="T69" s="311"/>
      <c r="U69" s="311"/>
      <c r="V69" s="311"/>
      <c r="W69" s="312"/>
      <c r="X69" s="309"/>
      <c r="Y69" s="309"/>
    </row>
    <row r="70" spans="1:25" ht="125.55" customHeight="1">
      <c r="A70" s="146"/>
      <c r="B70" s="173"/>
      <c r="C70" s="187"/>
      <c r="D70" s="185"/>
      <c r="E70" s="340" t="s">
        <v>260</v>
      </c>
      <c r="F70" s="454"/>
      <c r="G70" s="461"/>
      <c r="H70" s="461"/>
      <c r="I70" s="461"/>
      <c r="J70" s="461"/>
      <c r="K70" s="461"/>
      <c r="L70" s="461"/>
      <c r="M70" s="462"/>
      <c r="N70" s="146"/>
      <c r="O70" s="146"/>
      <c r="P70" s="146"/>
      <c r="Q70" s="146"/>
      <c r="R70" s="313" t="str">
        <f t="shared" si="10"/>
        <v/>
      </c>
      <c r="S70" s="311"/>
      <c r="T70" s="311"/>
      <c r="U70" s="311"/>
      <c r="V70" s="311"/>
      <c r="W70" s="312"/>
      <c r="X70" s="309"/>
      <c r="Y70" s="309"/>
    </row>
    <row r="71" spans="1:25" ht="16.05" customHeight="1">
      <c r="A71" s="146"/>
      <c r="B71" s="146"/>
      <c r="C71" s="146"/>
      <c r="D71" s="146"/>
      <c r="E71" s="146"/>
      <c r="F71" s="316"/>
      <c r="G71" s="316"/>
      <c r="H71" s="316"/>
      <c r="I71" s="316"/>
      <c r="J71" s="316"/>
      <c r="K71" s="316"/>
      <c r="L71" s="316"/>
      <c r="M71" s="316"/>
      <c r="N71" s="146"/>
      <c r="O71" s="146"/>
      <c r="P71" s="146"/>
      <c r="Q71" s="146"/>
      <c r="R71" s="309"/>
      <c r="S71" s="309"/>
      <c r="T71" s="309"/>
      <c r="U71" s="309"/>
      <c r="V71" s="309"/>
      <c r="W71" s="309"/>
      <c r="X71" s="309"/>
      <c r="Y71" s="309"/>
    </row>
    <row r="72" spans="1:25" ht="20.100000000000001" customHeight="1">
      <c r="A72" s="146"/>
      <c r="B72" s="194" t="s">
        <v>1159</v>
      </c>
      <c r="C72" s="244"/>
      <c r="D72" s="244"/>
      <c r="E72" s="244"/>
      <c r="F72" s="341"/>
      <c r="G72" s="341"/>
      <c r="H72" s="341"/>
      <c r="I72" s="341"/>
      <c r="J72" s="341"/>
      <c r="K72" s="341"/>
      <c r="L72" s="341"/>
      <c r="M72" s="342"/>
      <c r="N72" s="146"/>
      <c r="O72" s="146"/>
      <c r="P72" s="146"/>
      <c r="Q72" s="146"/>
      <c r="R72" s="309"/>
      <c r="S72" s="309"/>
      <c r="T72" s="309"/>
      <c r="U72" s="309"/>
      <c r="V72" s="309"/>
      <c r="W72" s="309"/>
      <c r="X72" s="309"/>
      <c r="Y72" s="309"/>
    </row>
    <row r="73" spans="1:25" ht="20.100000000000001" customHeight="1">
      <c r="A73" s="146"/>
      <c r="B73" s="246"/>
      <c r="C73" s="157" t="s">
        <v>319</v>
      </c>
      <c r="D73" s="157"/>
      <c r="E73" s="157"/>
      <c r="F73" s="482"/>
      <c r="G73" s="483"/>
      <c r="H73" s="309"/>
      <c r="I73" s="314"/>
      <c r="J73" s="314"/>
      <c r="K73" s="314"/>
      <c r="L73" s="314"/>
      <c r="M73" s="315"/>
      <c r="N73" s="146"/>
      <c r="O73" s="146"/>
      <c r="P73" s="146"/>
      <c r="Q73" s="146"/>
      <c r="R73" s="313" t="str">
        <f>IF(F73="","",F73)</f>
        <v/>
      </c>
      <c r="S73" s="311"/>
      <c r="T73" s="311"/>
      <c r="U73" s="311"/>
      <c r="V73" s="311"/>
      <c r="W73" s="312"/>
      <c r="X73" s="309"/>
      <c r="Y73" s="309"/>
    </row>
    <row r="74" spans="1:25" ht="20.100000000000001" customHeight="1">
      <c r="A74" s="146"/>
      <c r="B74" s="246"/>
      <c r="C74" s="146" t="s">
        <v>1160</v>
      </c>
      <c r="D74" s="146"/>
      <c r="E74" s="146"/>
      <c r="F74" s="343"/>
      <c r="G74" s="316"/>
      <c r="H74" s="316"/>
      <c r="I74" s="316"/>
      <c r="J74" s="316"/>
      <c r="K74" s="316"/>
      <c r="L74" s="316"/>
      <c r="M74" s="317"/>
      <c r="N74" s="146"/>
      <c r="O74" s="146"/>
      <c r="P74" s="146"/>
      <c r="Q74" s="146"/>
      <c r="R74" s="309"/>
      <c r="S74" s="309"/>
      <c r="T74" s="309"/>
      <c r="U74" s="309"/>
      <c r="V74" s="309"/>
      <c r="W74" s="309"/>
      <c r="X74" s="309"/>
      <c r="Y74" s="309"/>
    </row>
    <row r="75" spans="1:25" ht="20.100000000000001" customHeight="1">
      <c r="A75" s="146"/>
      <c r="B75" s="246"/>
      <c r="C75" s="146"/>
      <c r="D75" s="463" t="s">
        <v>1161</v>
      </c>
      <c r="E75" s="464"/>
      <c r="F75" s="484"/>
      <c r="G75" s="485"/>
      <c r="H75" s="486"/>
      <c r="I75" s="484"/>
      <c r="J75" s="485"/>
      <c r="K75" s="485"/>
      <c r="L75" s="485"/>
      <c r="M75" s="486"/>
      <c r="N75" s="146"/>
      <c r="O75" s="146"/>
      <c r="P75" s="146"/>
      <c r="Q75" s="146"/>
      <c r="R75" s="313" t="str">
        <f t="shared" ref="R75:R83" si="11">IF(F75="","",F75)</f>
        <v/>
      </c>
      <c r="S75" s="311"/>
      <c r="T75" s="311"/>
      <c r="U75" s="313" t="str">
        <f t="shared" ref="U75:U77" si="12">IF(I75="","",I75)</f>
        <v/>
      </c>
      <c r="V75" s="311"/>
      <c r="W75" s="312"/>
      <c r="X75" s="309"/>
      <c r="Y75" s="309"/>
    </row>
    <row r="76" spans="1:25" ht="20.100000000000001" customHeight="1">
      <c r="A76" s="146"/>
      <c r="B76" s="246"/>
      <c r="C76" s="146"/>
      <c r="D76" s="463" t="s">
        <v>1162</v>
      </c>
      <c r="E76" s="464"/>
      <c r="F76" s="487"/>
      <c r="G76" s="488"/>
      <c r="H76" s="489"/>
      <c r="I76" s="484"/>
      <c r="J76" s="485"/>
      <c r="K76" s="485"/>
      <c r="L76" s="485"/>
      <c r="M76" s="486"/>
      <c r="N76" s="146"/>
      <c r="O76" s="146"/>
      <c r="P76" s="146"/>
      <c r="Q76" s="146"/>
      <c r="R76" s="313" t="str">
        <f t="shared" si="11"/>
        <v/>
      </c>
      <c r="S76" s="311"/>
      <c r="T76" s="311"/>
      <c r="U76" s="313" t="str">
        <f t="shared" si="12"/>
        <v/>
      </c>
      <c r="V76" s="311"/>
      <c r="W76" s="312"/>
      <c r="X76" s="309"/>
      <c r="Y76" s="309"/>
    </row>
    <row r="77" spans="1:25" ht="20.100000000000001" customHeight="1">
      <c r="A77" s="146"/>
      <c r="B77" s="246"/>
      <c r="C77" s="490" t="s">
        <v>1163</v>
      </c>
      <c r="D77" s="491"/>
      <c r="E77" s="492"/>
      <c r="F77" s="493"/>
      <c r="G77" s="494"/>
      <c r="H77" s="494"/>
      <c r="I77" s="211"/>
      <c r="J77" s="495"/>
      <c r="K77" s="496"/>
      <c r="L77" s="496"/>
      <c r="M77" s="497"/>
      <c r="N77" s="146"/>
      <c r="O77" s="146"/>
      <c r="P77" s="146"/>
      <c r="Q77" s="146"/>
      <c r="R77" s="313" t="str">
        <f t="shared" si="11"/>
        <v/>
      </c>
      <c r="S77" s="311"/>
      <c r="T77" s="311"/>
      <c r="U77" s="313" t="str">
        <f t="shared" si="12"/>
        <v/>
      </c>
      <c r="V77" s="313" t="str">
        <f>IF(J77="","",J77)</f>
        <v/>
      </c>
      <c r="W77" s="312"/>
      <c r="X77" s="309"/>
      <c r="Y77" s="309"/>
    </row>
    <row r="78" spans="1:25" ht="20.100000000000001" customHeight="1">
      <c r="A78" s="146"/>
      <c r="B78" s="246"/>
      <c r="C78" s="146"/>
      <c r="D78" s="463" t="s">
        <v>320</v>
      </c>
      <c r="E78" s="464"/>
      <c r="F78" s="474"/>
      <c r="G78" s="475"/>
      <c r="H78" s="475"/>
      <c r="I78" s="475"/>
      <c r="J78" s="475"/>
      <c r="K78" s="475"/>
      <c r="L78" s="475"/>
      <c r="M78" s="476"/>
      <c r="N78" s="146"/>
      <c r="O78" s="146"/>
      <c r="P78" s="146"/>
      <c r="Q78" s="146"/>
      <c r="R78" s="313" t="str">
        <f t="shared" si="11"/>
        <v/>
      </c>
      <c r="S78" s="311"/>
      <c r="T78" s="311"/>
      <c r="U78" s="311"/>
      <c r="V78" s="311"/>
      <c r="W78" s="312"/>
      <c r="X78" s="309"/>
      <c r="Y78" s="309"/>
    </row>
    <row r="79" spans="1:25" ht="20.100000000000001" customHeight="1">
      <c r="A79" s="146"/>
      <c r="B79" s="246"/>
      <c r="D79" s="463" t="s">
        <v>356</v>
      </c>
      <c r="E79" s="464"/>
      <c r="F79" s="474"/>
      <c r="G79" s="475"/>
      <c r="H79" s="475"/>
      <c r="I79" s="475"/>
      <c r="J79" s="475"/>
      <c r="K79" s="475"/>
      <c r="L79" s="475"/>
      <c r="M79" s="476"/>
      <c r="N79" s="146"/>
      <c r="O79" s="146"/>
      <c r="P79" s="146"/>
      <c r="Q79" s="146"/>
      <c r="R79" s="313" t="str">
        <f t="shared" si="11"/>
        <v/>
      </c>
      <c r="S79" s="311"/>
      <c r="T79" s="311"/>
      <c r="U79" s="311"/>
      <c r="V79" s="311"/>
      <c r="W79" s="312"/>
      <c r="X79" s="309"/>
      <c r="Y79" s="309"/>
    </row>
    <row r="80" spans="1:25" ht="20.100000000000001" customHeight="1">
      <c r="A80" s="146"/>
      <c r="B80" s="246"/>
      <c r="C80" s="146" t="s">
        <v>321</v>
      </c>
      <c r="D80" s="146"/>
      <c r="E80" s="146"/>
      <c r="F80" s="344"/>
      <c r="G80" s="314"/>
      <c r="H80" s="314"/>
      <c r="I80" s="314"/>
      <c r="J80" s="314"/>
      <c r="K80" s="314"/>
      <c r="L80" s="314"/>
      <c r="M80" s="315"/>
      <c r="N80" s="146"/>
      <c r="O80" s="146"/>
      <c r="P80" s="146"/>
      <c r="Q80" s="146"/>
      <c r="R80" s="351" t="str">
        <f t="shared" si="11"/>
        <v/>
      </c>
      <c r="S80" s="309"/>
      <c r="T80" s="309"/>
      <c r="U80" s="309"/>
      <c r="V80" s="309"/>
      <c r="W80" s="309"/>
      <c r="X80" s="309"/>
      <c r="Y80" s="309"/>
    </row>
    <row r="81" spans="1:25" ht="20.100000000000001" customHeight="1">
      <c r="A81" s="146"/>
      <c r="B81" s="246"/>
      <c r="C81" s="146"/>
      <c r="D81" s="146"/>
      <c r="E81" s="146"/>
      <c r="F81" s="345"/>
      <c r="G81" s="316"/>
      <c r="H81" s="316"/>
      <c r="I81" s="316"/>
      <c r="J81" s="316"/>
      <c r="K81" s="316"/>
      <c r="L81" s="316"/>
      <c r="M81" s="317"/>
      <c r="N81" s="146"/>
      <c r="O81" s="146"/>
      <c r="P81" s="146"/>
      <c r="Q81" s="146"/>
      <c r="R81" s="352" t="str">
        <f t="shared" si="11"/>
        <v/>
      </c>
      <c r="S81" s="309"/>
      <c r="T81" s="309"/>
      <c r="U81" s="309"/>
      <c r="V81" s="309"/>
      <c r="W81" s="309"/>
      <c r="X81" s="309"/>
      <c r="Y81" s="309"/>
    </row>
    <row r="82" spans="1:25" ht="20.100000000000001" customHeight="1">
      <c r="A82" s="146"/>
      <c r="B82" s="246"/>
      <c r="C82" s="146"/>
      <c r="D82" s="146"/>
      <c r="E82" s="146"/>
      <c r="F82" s="345"/>
      <c r="G82" s="316"/>
      <c r="H82" s="316"/>
      <c r="I82" s="316"/>
      <c r="J82" s="316"/>
      <c r="K82" s="316"/>
      <c r="L82" s="316"/>
      <c r="M82" s="317"/>
      <c r="N82" s="146"/>
      <c r="O82" s="146"/>
      <c r="P82" s="146"/>
      <c r="Q82" s="146"/>
      <c r="R82" s="352" t="str">
        <f t="shared" si="11"/>
        <v/>
      </c>
      <c r="S82" s="309"/>
      <c r="T82" s="309"/>
      <c r="U82" s="309"/>
      <c r="V82" s="309"/>
      <c r="W82" s="309"/>
      <c r="X82" s="309"/>
      <c r="Y82" s="309"/>
    </row>
    <row r="83" spans="1:25" ht="20.100000000000001" customHeight="1">
      <c r="A83" s="146"/>
      <c r="B83" s="247"/>
      <c r="C83" s="163"/>
      <c r="D83" s="163"/>
      <c r="E83" s="163"/>
      <c r="F83" s="346"/>
      <c r="G83" s="332"/>
      <c r="H83" s="332"/>
      <c r="I83" s="332"/>
      <c r="J83" s="332"/>
      <c r="K83" s="332"/>
      <c r="L83" s="332"/>
      <c r="M83" s="333"/>
      <c r="N83" s="146"/>
      <c r="O83" s="146"/>
      <c r="P83" s="146"/>
      <c r="Q83" s="146"/>
      <c r="R83" s="352" t="str">
        <f t="shared" si="11"/>
        <v/>
      </c>
      <c r="S83" s="309"/>
      <c r="T83" s="309"/>
      <c r="U83" s="309"/>
      <c r="V83" s="309"/>
      <c r="W83" s="309"/>
      <c r="X83" s="309"/>
      <c r="Y83" s="309"/>
    </row>
    <row r="84" spans="1:25" ht="16.05" customHeight="1">
      <c r="A84" s="146"/>
      <c r="B84" s="146"/>
      <c r="C84" s="146"/>
      <c r="D84" s="146"/>
      <c r="E84" s="146"/>
      <c r="F84" s="316"/>
      <c r="G84" s="316"/>
      <c r="H84" s="316"/>
      <c r="I84" s="316"/>
      <c r="J84" s="316"/>
      <c r="K84" s="316"/>
      <c r="L84" s="316"/>
      <c r="M84" s="316"/>
      <c r="N84" s="146"/>
      <c r="O84" s="146"/>
      <c r="P84" s="146"/>
      <c r="Q84" s="146"/>
      <c r="R84" s="309"/>
      <c r="S84" s="309"/>
      <c r="T84" s="309"/>
      <c r="U84" s="309"/>
      <c r="V84" s="309"/>
      <c r="W84" s="309"/>
      <c r="X84" s="309"/>
      <c r="Y84" s="309"/>
    </row>
    <row r="85" spans="1:25" ht="20.100000000000001" customHeight="1">
      <c r="A85" s="146"/>
      <c r="B85" s="195" t="s">
        <v>360</v>
      </c>
      <c r="C85" s="170"/>
      <c r="D85" s="170"/>
      <c r="E85" s="170"/>
      <c r="F85" s="347"/>
      <c r="G85" s="347"/>
      <c r="H85" s="347"/>
      <c r="I85" s="347"/>
      <c r="J85" s="347"/>
      <c r="K85" s="347"/>
      <c r="L85" s="347"/>
      <c r="M85" s="348"/>
      <c r="N85" s="146"/>
      <c r="O85" s="146"/>
      <c r="P85" s="146"/>
      <c r="Q85" s="146"/>
      <c r="R85" s="309"/>
      <c r="S85" s="309"/>
      <c r="T85" s="309"/>
      <c r="U85" s="309"/>
      <c r="V85" s="309"/>
      <c r="W85" s="309"/>
      <c r="X85" s="309"/>
      <c r="Y85" s="309"/>
    </row>
    <row r="86" spans="1:25" ht="20.100000000000001" customHeight="1">
      <c r="A86" s="146"/>
      <c r="B86" s="172"/>
      <c r="C86" s="477" t="s">
        <v>326</v>
      </c>
      <c r="D86" s="478"/>
      <c r="E86" s="478"/>
      <c r="F86" s="479"/>
      <c r="G86" s="480"/>
      <c r="H86" s="481"/>
      <c r="I86" s="314"/>
      <c r="J86" s="314"/>
      <c r="K86" s="314"/>
      <c r="L86" s="314"/>
      <c r="M86" s="315"/>
      <c r="N86" s="146"/>
      <c r="O86" s="146"/>
      <c r="P86" s="146"/>
      <c r="Q86" s="146"/>
      <c r="R86" s="353" t="str">
        <f t="shared" ref="R86:R94" si="13">IF(F86="","",F86)</f>
        <v/>
      </c>
      <c r="S86" s="311"/>
      <c r="T86" s="311"/>
      <c r="U86" s="311"/>
      <c r="V86" s="311"/>
      <c r="W86" s="312"/>
      <c r="X86" s="309"/>
      <c r="Y86" s="309"/>
    </row>
    <row r="87" spans="1:25" ht="20.100000000000001" customHeight="1">
      <c r="A87" s="146"/>
      <c r="B87" s="172"/>
      <c r="C87" s="159" t="s">
        <v>327</v>
      </c>
      <c r="D87" s="146"/>
      <c r="E87" s="147" t="s">
        <v>144</v>
      </c>
      <c r="F87" s="474"/>
      <c r="G87" s="475"/>
      <c r="H87" s="476"/>
      <c r="I87" s="316"/>
      <c r="J87" s="316"/>
      <c r="K87" s="316"/>
      <c r="L87" s="316"/>
      <c r="M87" s="317"/>
      <c r="N87" s="146"/>
      <c r="O87" s="146"/>
      <c r="P87" s="146"/>
      <c r="Q87" s="146"/>
      <c r="R87" s="313" t="str">
        <f t="shared" si="13"/>
        <v/>
      </c>
      <c r="S87" s="311"/>
      <c r="T87" s="311"/>
      <c r="U87" s="311"/>
      <c r="V87" s="311"/>
      <c r="W87" s="312"/>
      <c r="X87" s="309"/>
      <c r="Y87" s="309"/>
    </row>
    <row r="88" spans="1:25" ht="20.100000000000001" customHeight="1">
      <c r="A88" s="146"/>
      <c r="B88" s="172"/>
      <c r="C88" s="159"/>
      <c r="D88" s="146"/>
      <c r="E88" s="147" t="s">
        <v>145</v>
      </c>
      <c r="F88" s="474"/>
      <c r="G88" s="475"/>
      <c r="H88" s="476"/>
      <c r="I88" s="316"/>
      <c r="J88" s="316"/>
      <c r="K88" s="316"/>
      <c r="L88" s="316"/>
      <c r="M88" s="317"/>
      <c r="N88" s="146"/>
      <c r="O88" s="146"/>
      <c r="P88" s="146"/>
      <c r="Q88" s="146"/>
      <c r="R88" s="313" t="str">
        <f t="shared" si="13"/>
        <v/>
      </c>
      <c r="S88" s="311"/>
      <c r="T88" s="311"/>
      <c r="U88" s="311"/>
      <c r="V88" s="311"/>
      <c r="W88" s="312"/>
      <c r="X88" s="309"/>
      <c r="Y88" s="309"/>
    </row>
    <row r="89" spans="1:25" ht="20.100000000000001" customHeight="1">
      <c r="A89" s="146"/>
      <c r="B89" s="172"/>
      <c r="C89" s="159"/>
      <c r="D89" s="146"/>
      <c r="E89" s="147" t="s">
        <v>237</v>
      </c>
      <c r="F89" s="474"/>
      <c r="G89" s="475"/>
      <c r="H89" s="476"/>
      <c r="I89" s="316"/>
      <c r="J89" s="316"/>
      <c r="K89" s="316"/>
      <c r="L89" s="316"/>
      <c r="M89" s="317"/>
      <c r="N89" s="146"/>
      <c r="O89" s="146"/>
      <c r="P89" s="146"/>
      <c r="Q89" s="146"/>
      <c r="R89" s="313" t="str">
        <f t="shared" si="13"/>
        <v/>
      </c>
      <c r="S89" s="311"/>
      <c r="T89" s="311"/>
      <c r="U89" s="311"/>
      <c r="V89" s="311"/>
      <c r="W89" s="312"/>
      <c r="X89" s="309"/>
      <c r="Y89" s="309"/>
    </row>
    <row r="90" spans="1:25" ht="50.1" customHeight="1">
      <c r="A90" s="146"/>
      <c r="B90" s="172"/>
      <c r="C90" s="159"/>
      <c r="D90" s="463" t="s">
        <v>260</v>
      </c>
      <c r="E90" s="464"/>
      <c r="F90" s="465"/>
      <c r="G90" s="466"/>
      <c r="H90" s="466"/>
      <c r="I90" s="466"/>
      <c r="J90" s="466"/>
      <c r="K90" s="466"/>
      <c r="L90" s="466"/>
      <c r="M90" s="467"/>
      <c r="N90" s="146"/>
      <c r="O90" s="146"/>
      <c r="P90" s="146"/>
      <c r="Q90" s="146"/>
      <c r="R90" s="313" t="str">
        <f t="shared" si="13"/>
        <v/>
      </c>
      <c r="S90" s="311"/>
      <c r="T90" s="311"/>
      <c r="U90" s="311"/>
      <c r="V90" s="311"/>
      <c r="W90" s="312"/>
      <c r="X90" s="309"/>
      <c r="Y90" s="309"/>
    </row>
    <row r="91" spans="1:25" ht="20.100000000000001" customHeight="1">
      <c r="A91" s="146"/>
      <c r="B91" s="172"/>
      <c r="C91" s="159" t="s">
        <v>1164</v>
      </c>
      <c r="D91" s="146"/>
      <c r="E91" s="147" t="s">
        <v>144</v>
      </c>
      <c r="F91" s="468"/>
      <c r="G91" s="468"/>
      <c r="H91" s="468"/>
      <c r="I91" s="324"/>
      <c r="J91" s="314"/>
      <c r="K91" s="316"/>
      <c r="L91" s="316"/>
      <c r="M91" s="317"/>
      <c r="N91" s="146"/>
      <c r="O91" s="146"/>
      <c r="P91" s="146"/>
      <c r="Q91" s="146"/>
      <c r="R91" s="313" t="str">
        <f t="shared" si="13"/>
        <v/>
      </c>
      <c r="S91" s="311"/>
      <c r="T91" s="311"/>
      <c r="U91" s="311"/>
      <c r="V91" s="311"/>
      <c r="W91" s="312"/>
      <c r="X91" s="309"/>
      <c r="Y91" s="309"/>
    </row>
    <row r="92" spans="1:25" ht="20.100000000000001" customHeight="1">
      <c r="A92" s="146"/>
      <c r="B92" s="172"/>
      <c r="C92" s="159" t="s">
        <v>1165</v>
      </c>
      <c r="D92" s="146"/>
      <c r="E92" s="147" t="s">
        <v>145</v>
      </c>
      <c r="F92" s="468"/>
      <c r="G92" s="468"/>
      <c r="H92" s="468"/>
      <c r="I92" s="328"/>
      <c r="J92" s="316"/>
      <c r="K92" s="316"/>
      <c r="L92" s="316"/>
      <c r="M92" s="317"/>
      <c r="N92" s="146"/>
      <c r="O92" s="146"/>
      <c r="P92" s="146"/>
      <c r="Q92" s="146"/>
      <c r="R92" s="313" t="str">
        <f t="shared" si="13"/>
        <v/>
      </c>
      <c r="S92" s="311"/>
      <c r="T92" s="311"/>
      <c r="U92" s="311"/>
      <c r="V92" s="311"/>
      <c r="W92" s="312"/>
      <c r="X92" s="309"/>
      <c r="Y92" s="309"/>
    </row>
    <row r="93" spans="1:25" ht="20.100000000000001" customHeight="1">
      <c r="A93" s="146"/>
      <c r="B93" s="172"/>
      <c r="C93" s="159"/>
      <c r="D93" s="146"/>
      <c r="E93" s="147" t="s">
        <v>237</v>
      </c>
      <c r="F93" s="468"/>
      <c r="G93" s="468"/>
      <c r="H93" s="468"/>
      <c r="I93" s="331"/>
      <c r="J93" s="332"/>
      <c r="K93" s="332"/>
      <c r="L93" s="332"/>
      <c r="M93" s="333"/>
      <c r="N93" s="146"/>
      <c r="O93" s="146"/>
      <c r="P93" s="146"/>
      <c r="Q93" s="146"/>
      <c r="R93" s="313" t="str">
        <f t="shared" si="13"/>
        <v/>
      </c>
      <c r="S93" s="311"/>
      <c r="T93" s="311"/>
      <c r="U93" s="311"/>
      <c r="V93" s="311"/>
      <c r="W93" s="312"/>
      <c r="X93" s="309"/>
      <c r="Y93" s="309"/>
    </row>
    <row r="94" spans="1:25" ht="50.1" customHeight="1">
      <c r="A94" s="146"/>
      <c r="B94" s="172"/>
      <c r="C94" s="159"/>
      <c r="D94" s="469" t="s">
        <v>260</v>
      </c>
      <c r="E94" s="470"/>
      <c r="F94" s="471"/>
      <c r="G94" s="472"/>
      <c r="H94" s="472"/>
      <c r="I94" s="472"/>
      <c r="J94" s="472"/>
      <c r="K94" s="472"/>
      <c r="L94" s="472"/>
      <c r="M94" s="473"/>
      <c r="N94" s="146"/>
      <c r="O94" s="146"/>
      <c r="P94" s="146"/>
      <c r="Q94" s="146"/>
      <c r="R94" s="313" t="str">
        <f t="shared" si="13"/>
        <v/>
      </c>
      <c r="S94" s="311"/>
      <c r="T94" s="311"/>
      <c r="U94" s="311"/>
      <c r="V94" s="311"/>
      <c r="W94" s="312"/>
      <c r="X94" s="309"/>
      <c r="Y94" s="309"/>
    </row>
    <row r="95" spans="1:25" ht="20.100000000000001" customHeight="1">
      <c r="A95" s="146"/>
      <c r="B95" s="172"/>
      <c r="C95" s="155" t="s">
        <v>331</v>
      </c>
      <c r="D95" s="157"/>
      <c r="E95" s="157"/>
      <c r="F95" s="314"/>
      <c r="G95" s="314"/>
      <c r="H95" s="314"/>
      <c r="I95" s="314"/>
      <c r="J95" s="314"/>
      <c r="K95" s="314"/>
      <c r="L95" s="314"/>
      <c r="M95" s="315"/>
      <c r="N95" s="146"/>
      <c r="O95" s="146"/>
      <c r="P95" s="146"/>
      <c r="Q95" s="146"/>
      <c r="R95" s="309"/>
      <c r="S95" s="309"/>
      <c r="T95" s="309"/>
      <c r="U95" s="309"/>
      <c r="V95" s="309"/>
      <c r="W95" s="309"/>
      <c r="X95" s="309"/>
      <c r="Y95" s="309"/>
    </row>
    <row r="96" spans="1:25" ht="20.100000000000001" customHeight="1">
      <c r="A96" s="146"/>
      <c r="B96" s="172"/>
      <c r="C96" s="168"/>
      <c r="D96" s="457" t="s">
        <v>930</v>
      </c>
      <c r="E96" s="458"/>
      <c r="F96" s="349"/>
      <c r="G96" s="350"/>
      <c r="H96" s="350"/>
      <c r="I96" s="350"/>
      <c r="J96" s="350"/>
      <c r="K96" s="459"/>
      <c r="L96" s="459"/>
      <c r="M96" s="460"/>
      <c r="N96" s="146"/>
      <c r="O96" s="146"/>
      <c r="P96" s="146"/>
      <c r="Q96" s="146"/>
      <c r="R96" s="352" t="str">
        <f t="shared" ref="R96:W119" si="14">IF(F96="","",F96)</f>
        <v/>
      </c>
      <c r="S96" s="352" t="str">
        <f t="shared" si="14"/>
        <v/>
      </c>
      <c r="T96" s="352" t="str">
        <f t="shared" si="14"/>
        <v/>
      </c>
      <c r="U96" s="352" t="str">
        <f t="shared" si="14"/>
        <v/>
      </c>
      <c r="V96" s="352" t="str">
        <f t="shared" si="14"/>
        <v/>
      </c>
      <c r="W96" s="352" t="str">
        <f t="shared" si="14"/>
        <v/>
      </c>
      <c r="X96" s="309"/>
      <c r="Y96" s="309"/>
    </row>
    <row r="97" spans="1:25" ht="50.1" customHeight="1">
      <c r="A97" s="146"/>
      <c r="B97" s="172"/>
      <c r="C97" s="159"/>
      <c r="D97" s="452" t="s">
        <v>332</v>
      </c>
      <c r="E97" s="453"/>
      <c r="F97" s="454"/>
      <c r="G97" s="461"/>
      <c r="H97" s="461"/>
      <c r="I97" s="461"/>
      <c r="J97" s="461"/>
      <c r="K97" s="461"/>
      <c r="L97" s="461"/>
      <c r="M97" s="462"/>
      <c r="N97" s="146"/>
      <c r="O97" s="146"/>
      <c r="P97" s="146"/>
      <c r="Q97" s="146"/>
      <c r="R97" s="313" t="str">
        <f t="shared" si="14"/>
        <v/>
      </c>
      <c r="S97" s="311"/>
      <c r="T97" s="311"/>
      <c r="U97" s="311"/>
      <c r="V97" s="311"/>
      <c r="W97" s="312"/>
      <c r="X97" s="309"/>
      <c r="Y97" s="309"/>
    </row>
    <row r="98" spans="1:25" ht="20.100000000000001" customHeight="1">
      <c r="A98" s="146"/>
      <c r="B98" s="172"/>
      <c r="C98" s="164"/>
      <c r="D98" s="457" t="s">
        <v>941</v>
      </c>
      <c r="E98" s="458"/>
      <c r="F98" s="349"/>
      <c r="G98" s="350"/>
      <c r="H98" s="350"/>
      <c r="I98" s="350"/>
      <c r="J98" s="350"/>
      <c r="K98" s="459"/>
      <c r="L98" s="459"/>
      <c r="M98" s="460"/>
      <c r="N98" s="146"/>
      <c r="O98" s="146"/>
      <c r="P98" s="146"/>
      <c r="Q98" s="146"/>
      <c r="R98" s="352" t="str">
        <f t="shared" si="14"/>
        <v/>
      </c>
      <c r="S98" s="352" t="str">
        <f t="shared" si="14"/>
        <v/>
      </c>
      <c r="T98" s="352" t="str">
        <f t="shared" si="14"/>
        <v/>
      </c>
      <c r="U98" s="352" t="str">
        <f t="shared" si="14"/>
        <v/>
      </c>
      <c r="V98" s="352" t="str">
        <f t="shared" si="14"/>
        <v/>
      </c>
      <c r="W98" s="352" t="str">
        <f t="shared" si="14"/>
        <v/>
      </c>
      <c r="X98" s="309"/>
      <c r="Y98" s="309"/>
    </row>
    <row r="99" spans="1:25" ht="50.1" customHeight="1">
      <c r="A99" s="146"/>
      <c r="B99" s="172"/>
      <c r="C99" s="159"/>
      <c r="D99" s="452" t="s">
        <v>332</v>
      </c>
      <c r="E99" s="453"/>
      <c r="F99" s="454"/>
      <c r="G99" s="461"/>
      <c r="H99" s="461"/>
      <c r="I99" s="461"/>
      <c r="J99" s="461"/>
      <c r="K99" s="461"/>
      <c r="L99" s="461"/>
      <c r="M99" s="462"/>
      <c r="N99" s="146"/>
      <c r="O99" s="146"/>
      <c r="P99" s="146"/>
      <c r="Q99" s="146"/>
      <c r="R99" s="313" t="str">
        <f t="shared" si="14"/>
        <v/>
      </c>
      <c r="S99" s="311"/>
      <c r="T99" s="311"/>
      <c r="U99" s="311"/>
      <c r="V99" s="311"/>
      <c r="W99" s="312"/>
      <c r="X99" s="309"/>
      <c r="Y99" s="309"/>
    </row>
    <row r="100" spans="1:25" ht="20.100000000000001" customHeight="1">
      <c r="A100" s="146"/>
      <c r="B100" s="172"/>
      <c r="C100" s="164"/>
      <c r="D100" s="457" t="s">
        <v>940</v>
      </c>
      <c r="E100" s="458"/>
      <c r="F100" s="349"/>
      <c r="G100" s="350"/>
      <c r="H100" s="350"/>
      <c r="I100" s="350"/>
      <c r="J100" s="350"/>
      <c r="K100" s="459"/>
      <c r="L100" s="459"/>
      <c r="M100" s="460"/>
      <c r="N100" s="146"/>
      <c r="O100" s="146"/>
      <c r="P100" s="146"/>
      <c r="Q100" s="146"/>
      <c r="R100" s="352" t="str">
        <f t="shared" si="14"/>
        <v/>
      </c>
      <c r="S100" s="352" t="str">
        <f t="shared" si="14"/>
        <v/>
      </c>
      <c r="T100" s="352" t="str">
        <f t="shared" si="14"/>
        <v/>
      </c>
      <c r="U100" s="352" t="str">
        <f t="shared" si="14"/>
        <v/>
      </c>
      <c r="V100" s="352" t="str">
        <f t="shared" si="14"/>
        <v/>
      </c>
      <c r="W100" s="352" t="str">
        <f t="shared" si="14"/>
        <v/>
      </c>
      <c r="X100" s="309"/>
      <c r="Y100" s="309"/>
    </row>
    <row r="101" spans="1:25" ht="50.1" customHeight="1">
      <c r="A101" s="146"/>
      <c r="B101" s="172"/>
      <c r="C101" s="159"/>
      <c r="D101" s="452" t="s">
        <v>332</v>
      </c>
      <c r="E101" s="453"/>
      <c r="F101" s="454"/>
      <c r="G101" s="455"/>
      <c r="H101" s="455"/>
      <c r="I101" s="455"/>
      <c r="J101" s="455"/>
      <c r="K101" s="455"/>
      <c r="L101" s="455"/>
      <c r="M101" s="456"/>
      <c r="N101" s="146"/>
      <c r="O101" s="146"/>
      <c r="P101" s="146"/>
      <c r="Q101" s="146"/>
      <c r="R101" s="313" t="str">
        <f t="shared" si="14"/>
        <v/>
      </c>
      <c r="S101" s="311"/>
      <c r="T101" s="311"/>
      <c r="U101" s="311"/>
      <c r="V101" s="311"/>
      <c r="W101" s="312"/>
      <c r="X101" s="309"/>
      <c r="Y101" s="309"/>
    </row>
    <row r="102" spans="1:25" ht="20.100000000000001" customHeight="1">
      <c r="A102" s="146"/>
      <c r="B102" s="172"/>
      <c r="C102" s="164"/>
      <c r="D102" s="457" t="s">
        <v>939</v>
      </c>
      <c r="E102" s="458"/>
      <c r="F102" s="349"/>
      <c r="G102" s="350"/>
      <c r="H102" s="350"/>
      <c r="I102" s="350"/>
      <c r="J102" s="350"/>
      <c r="K102" s="459"/>
      <c r="L102" s="459"/>
      <c r="M102" s="460"/>
      <c r="N102" s="146"/>
      <c r="O102" s="146"/>
      <c r="P102" s="146"/>
      <c r="Q102" s="146"/>
      <c r="R102" s="352" t="str">
        <f t="shared" si="14"/>
        <v/>
      </c>
      <c r="S102" s="352" t="str">
        <f t="shared" si="14"/>
        <v/>
      </c>
      <c r="T102" s="352" t="str">
        <f t="shared" si="14"/>
        <v/>
      </c>
      <c r="U102" s="352" t="str">
        <f t="shared" si="14"/>
        <v/>
      </c>
      <c r="V102" s="352" t="str">
        <f t="shared" si="14"/>
        <v/>
      </c>
      <c r="W102" s="352" t="str">
        <f t="shared" si="14"/>
        <v/>
      </c>
      <c r="X102" s="309"/>
      <c r="Y102" s="309"/>
    </row>
    <row r="103" spans="1:25" ht="50.1" customHeight="1">
      <c r="A103" s="146"/>
      <c r="B103" s="172"/>
      <c r="C103" s="159"/>
      <c r="D103" s="452" t="s">
        <v>332</v>
      </c>
      <c r="E103" s="453"/>
      <c r="F103" s="454"/>
      <c r="G103" s="455"/>
      <c r="H103" s="455"/>
      <c r="I103" s="455"/>
      <c r="J103" s="455"/>
      <c r="K103" s="455"/>
      <c r="L103" s="455"/>
      <c r="M103" s="456"/>
      <c r="N103" s="146"/>
      <c r="O103" s="146"/>
      <c r="P103" s="146"/>
      <c r="Q103" s="146"/>
      <c r="R103" s="313" t="str">
        <f t="shared" si="14"/>
        <v/>
      </c>
      <c r="S103" s="311"/>
      <c r="T103" s="311"/>
      <c r="U103" s="311"/>
      <c r="V103" s="311"/>
      <c r="W103" s="312"/>
      <c r="X103" s="309"/>
      <c r="Y103" s="309"/>
    </row>
    <row r="104" spans="1:25" ht="20.100000000000001" customHeight="1">
      <c r="A104" s="146"/>
      <c r="B104" s="172"/>
      <c r="C104" s="164"/>
      <c r="D104" s="457" t="s">
        <v>935</v>
      </c>
      <c r="E104" s="458"/>
      <c r="F104" s="349"/>
      <c r="G104" s="350"/>
      <c r="H104" s="350"/>
      <c r="I104" s="350"/>
      <c r="J104" s="350"/>
      <c r="K104" s="459"/>
      <c r="L104" s="459"/>
      <c r="M104" s="460"/>
      <c r="N104" s="146"/>
      <c r="O104" s="146"/>
      <c r="P104" s="146"/>
      <c r="Q104" s="146"/>
      <c r="R104" s="352" t="str">
        <f t="shared" si="14"/>
        <v/>
      </c>
      <c r="S104" s="352" t="str">
        <f t="shared" si="14"/>
        <v/>
      </c>
      <c r="T104" s="352" t="str">
        <f t="shared" si="14"/>
        <v/>
      </c>
      <c r="U104" s="352" t="str">
        <f t="shared" si="14"/>
        <v/>
      </c>
      <c r="V104" s="352" t="str">
        <f t="shared" si="14"/>
        <v/>
      </c>
      <c r="W104" s="352" t="str">
        <f t="shared" si="14"/>
        <v/>
      </c>
      <c r="X104" s="309"/>
      <c r="Y104" s="309"/>
    </row>
    <row r="105" spans="1:25" ht="50.1" customHeight="1">
      <c r="A105" s="146"/>
      <c r="B105" s="172"/>
      <c r="C105" s="159"/>
      <c r="D105" s="452" t="s">
        <v>332</v>
      </c>
      <c r="E105" s="453"/>
      <c r="F105" s="454"/>
      <c r="G105" s="455"/>
      <c r="H105" s="455"/>
      <c r="I105" s="455"/>
      <c r="J105" s="455"/>
      <c r="K105" s="455"/>
      <c r="L105" s="455"/>
      <c r="M105" s="456"/>
      <c r="N105" s="146"/>
      <c r="O105" s="146"/>
      <c r="P105" s="146"/>
      <c r="Q105" s="146"/>
      <c r="R105" s="313" t="str">
        <f t="shared" si="14"/>
        <v/>
      </c>
      <c r="S105" s="311"/>
      <c r="T105" s="311"/>
      <c r="U105" s="311"/>
      <c r="V105" s="311"/>
      <c r="W105" s="312"/>
      <c r="X105" s="309"/>
      <c r="Y105" s="309"/>
    </row>
    <row r="106" spans="1:25" ht="20.100000000000001" customHeight="1">
      <c r="A106" s="146"/>
      <c r="B106" s="172"/>
      <c r="C106" s="164"/>
      <c r="D106" s="457" t="s">
        <v>934</v>
      </c>
      <c r="E106" s="458"/>
      <c r="F106" s="349"/>
      <c r="G106" s="350"/>
      <c r="H106" s="350"/>
      <c r="I106" s="350"/>
      <c r="J106" s="350"/>
      <c r="K106" s="459"/>
      <c r="L106" s="459"/>
      <c r="M106" s="460"/>
      <c r="N106" s="146"/>
      <c r="O106" s="146"/>
      <c r="P106" s="146"/>
      <c r="Q106" s="146"/>
      <c r="R106" s="242" t="str">
        <f t="shared" si="14"/>
        <v/>
      </c>
      <c r="S106" s="242" t="str">
        <f t="shared" si="14"/>
        <v/>
      </c>
      <c r="T106" s="242" t="str">
        <f t="shared" si="14"/>
        <v/>
      </c>
      <c r="U106" s="242" t="str">
        <f t="shared" si="14"/>
        <v/>
      </c>
      <c r="V106" s="242" t="str">
        <f t="shared" si="14"/>
        <v/>
      </c>
      <c r="W106" s="242" t="str">
        <f t="shared" si="14"/>
        <v/>
      </c>
      <c r="X106" s="309"/>
      <c r="Y106" s="309"/>
    </row>
    <row r="107" spans="1:25" ht="50.1" customHeight="1">
      <c r="A107" s="146"/>
      <c r="B107" s="172"/>
      <c r="C107" s="159"/>
      <c r="D107" s="452" t="s">
        <v>332</v>
      </c>
      <c r="E107" s="453"/>
      <c r="F107" s="454"/>
      <c r="G107" s="455"/>
      <c r="H107" s="455"/>
      <c r="I107" s="455"/>
      <c r="J107" s="455"/>
      <c r="K107" s="455"/>
      <c r="L107" s="455"/>
      <c r="M107" s="456"/>
      <c r="N107" s="146"/>
      <c r="O107" s="146"/>
      <c r="P107" s="146"/>
      <c r="Q107" s="146"/>
      <c r="R107" s="313" t="str">
        <f t="shared" si="14"/>
        <v/>
      </c>
      <c r="S107" s="311"/>
      <c r="T107" s="311"/>
      <c r="U107" s="311"/>
      <c r="V107" s="311"/>
      <c r="W107" s="312"/>
      <c r="X107" s="309"/>
      <c r="Y107" s="309"/>
    </row>
    <row r="108" spans="1:25" ht="20.100000000000001" customHeight="1">
      <c r="A108" s="146"/>
      <c r="B108" s="172"/>
      <c r="C108" s="164"/>
      <c r="D108" s="457" t="s">
        <v>933</v>
      </c>
      <c r="E108" s="458"/>
      <c r="F108" s="349"/>
      <c r="G108" s="350"/>
      <c r="H108" s="350"/>
      <c r="I108" s="350"/>
      <c r="J108" s="350"/>
      <c r="K108" s="459"/>
      <c r="L108" s="459"/>
      <c r="M108" s="460"/>
      <c r="N108" s="146"/>
      <c r="O108" s="146"/>
      <c r="P108" s="146"/>
      <c r="Q108" s="146"/>
      <c r="R108" s="352" t="str">
        <f t="shared" si="14"/>
        <v/>
      </c>
      <c r="S108" s="352" t="str">
        <f t="shared" si="14"/>
        <v/>
      </c>
      <c r="T108" s="352" t="str">
        <f t="shared" si="14"/>
        <v/>
      </c>
      <c r="U108" s="352" t="str">
        <f t="shared" si="14"/>
        <v/>
      </c>
      <c r="V108" s="352" t="str">
        <f t="shared" si="14"/>
        <v/>
      </c>
      <c r="W108" s="352" t="str">
        <f t="shared" si="14"/>
        <v/>
      </c>
      <c r="X108" s="309"/>
      <c r="Y108" s="309"/>
    </row>
    <row r="109" spans="1:25" ht="50.1" customHeight="1">
      <c r="A109" s="146"/>
      <c r="B109" s="172"/>
      <c r="C109" s="159"/>
      <c r="D109" s="452" t="s">
        <v>332</v>
      </c>
      <c r="E109" s="453"/>
      <c r="F109" s="454"/>
      <c r="G109" s="455"/>
      <c r="H109" s="455"/>
      <c r="I109" s="455"/>
      <c r="J109" s="455"/>
      <c r="K109" s="455"/>
      <c r="L109" s="455"/>
      <c r="M109" s="456"/>
      <c r="N109" s="146"/>
      <c r="O109" s="146"/>
      <c r="P109" s="146"/>
      <c r="Q109" s="146"/>
      <c r="R109" s="313" t="str">
        <f t="shared" si="14"/>
        <v/>
      </c>
      <c r="S109" s="311"/>
      <c r="T109" s="311"/>
      <c r="U109" s="311"/>
      <c r="V109" s="311"/>
      <c r="W109" s="312"/>
      <c r="X109" s="309"/>
      <c r="Y109" s="309"/>
    </row>
    <row r="110" spans="1:25" ht="20.100000000000001" customHeight="1">
      <c r="A110" s="146"/>
      <c r="B110" s="172"/>
      <c r="C110" s="164"/>
      <c r="D110" s="457" t="s">
        <v>932</v>
      </c>
      <c r="E110" s="458"/>
      <c r="F110" s="349"/>
      <c r="G110" s="350"/>
      <c r="H110" s="350"/>
      <c r="I110" s="350"/>
      <c r="J110" s="350"/>
      <c r="K110" s="459"/>
      <c r="L110" s="459"/>
      <c r="M110" s="460"/>
      <c r="N110" s="146"/>
      <c r="O110" s="146"/>
      <c r="P110" s="146"/>
      <c r="Q110" s="146"/>
      <c r="R110" s="352" t="str">
        <f t="shared" si="14"/>
        <v/>
      </c>
      <c r="S110" s="352" t="str">
        <f t="shared" si="14"/>
        <v/>
      </c>
      <c r="T110" s="352" t="str">
        <f t="shared" si="14"/>
        <v/>
      </c>
      <c r="U110" s="352" t="str">
        <f t="shared" si="14"/>
        <v/>
      </c>
      <c r="V110" s="352" t="str">
        <f t="shared" si="14"/>
        <v/>
      </c>
      <c r="W110" s="352" t="str">
        <f t="shared" si="14"/>
        <v/>
      </c>
      <c r="X110" s="309"/>
      <c r="Y110" s="309"/>
    </row>
    <row r="111" spans="1:25" ht="50.1" customHeight="1">
      <c r="A111" s="146"/>
      <c r="B111" s="172"/>
      <c r="C111" s="159"/>
      <c r="D111" s="452" t="s">
        <v>332</v>
      </c>
      <c r="E111" s="453"/>
      <c r="F111" s="454"/>
      <c r="G111" s="455"/>
      <c r="H111" s="455"/>
      <c r="I111" s="455"/>
      <c r="J111" s="455"/>
      <c r="K111" s="455"/>
      <c r="L111" s="455"/>
      <c r="M111" s="456"/>
      <c r="N111" s="146"/>
      <c r="O111" s="146"/>
      <c r="P111" s="146"/>
      <c r="Q111" s="146"/>
      <c r="R111" s="313" t="str">
        <f t="shared" si="14"/>
        <v/>
      </c>
      <c r="S111" s="311"/>
      <c r="T111" s="311"/>
      <c r="U111" s="311"/>
      <c r="V111" s="311"/>
      <c r="W111" s="312"/>
      <c r="X111" s="309"/>
      <c r="Y111" s="309"/>
    </row>
    <row r="112" spans="1:25" ht="20.100000000000001" customHeight="1">
      <c r="A112" s="146"/>
      <c r="B112" s="172"/>
      <c r="C112" s="164"/>
      <c r="D112" s="457" t="s">
        <v>931</v>
      </c>
      <c r="E112" s="458"/>
      <c r="F112" s="349"/>
      <c r="G112" s="350"/>
      <c r="H112" s="350"/>
      <c r="I112" s="350"/>
      <c r="J112" s="350"/>
      <c r="K112" s="459"/>
      <c r="L112" s="459"/>
      <c r="M112" s="460"/>
      <c r="N112" s="146"/>
      <c r="O112" s="146"/>
      <c r="P112" s="146"/>
      <c r="Q112" s="146"/>
      <c r="R112" s="352" t="str">
        <f t="shared" si="14"/>
        <v/>
      </c>
      <c r="S112" s="352" t="str">
        <f t="shared" si="14"/>
        <v/>
      </c>
      <c r="T112" s="352" t="str">
        <f t="shared" si="14"/>
        <v/>
      </c>
      <c r="U112" s="352" t="str">
        <f t="shared" si="14"/>
        <v/>
      </c>
      <c r="V112" s="352" t="str">
        <f t="shared" si="14"/>
        <v/>
      </c>
      <c r="W112" s="352" t="str">
        <f t="shared" si="14"/>
        <v/>
      </c>
      <c r="X112" s="309"/>
      <c r="Y112" s="309"/>
    </row>
    <row r="113" spans="1:25" ht="50.1" customHeight="1">
      <c r="A113" s="146"/>
      <c r="B113" s="172"/>
      <c r="C113" s="159"/>
      <c r="D113" s="452" t="s">
        <v>332</v>
      </c>
      <c r="E113" s="453"/>
      <c r="F113" s="454"/>
      <c r="G113" s="455"/>
      <c r="H113" s="455"/>
      <c r="I113" s="455"/>
      <c r="J113" s="455"/>
      <c r="K113" s="455"/>
      <c r="L113" s="455"/>
      <c r="M113" s="456"/>
      <c r="N113" s="146"/>
      <c r="O113" s="146"/>
      <c r="P113" s="146"/>
      <c r="Q113" s="146"/>
      <c r="R113" s="313" t="str">
        <f t="shared" si="14"/>
        <v/>
      </c>
      <c r="S113" s="311"/>
      <c r="T113" s="311"/>
      <c r="U113" s="311"/>
      <c r="V113" s="311"/>
      <c r="W113" s="312"/>
      <c r="X113" s="309"/>
      <c r="Y113" s="309"/>
    </row>
    <row r="114" spans="1:25" ht="20.100000000000001" customHeight="1">
      <c r="A114" s="146"/>
      <c r="B114" s="172"/>
      <c r="C114" s="164"/>
      <c r="D114" s="457" t="s">
        <v>936</v>
      </c>
      <c r="E114" s="458"/>
      <c r="F114" s="349"/>
      <c r="G114" s="350"/>
      <c r="H114" s="350"/>
      <c r="I114" s="350"/>
      <c r="J114" s="350"/>
      <c r="K114" s="459"/>
      <c r="L114" s="459"/>
      <c r="M114" s="460"/>
      <c r="N114" s="146"/>
      <c r="O114" s="146"/>
      <c r="P114" s="146"/>
      <c r="Q114" s="146"/>
      <c r="R114" s="352" t="str">
        <f t="shared" si="14"/>
        <v/>
      </c>
      <c r="S114" s="352" t="str">
        <f t="shared" si="14"/>
        <v/>
      </c>
      <c r="T114" s="352" t="str">
        <f t="shared" si="14"/>
        <v/>
      </c>
      <c r="U114" s="352" t="str">
        <f t="shared" si="14"/>
        <v/>
      </c>
      <c r="V114" s="352" t="str">
        <f t="shared" si="14"/>
        <v/>
      </c>
      <c r="W114" s="352" t="str">
        <f t="shared" si="14"/>
        <v/>
      </c>
      <c r="X114" s="309"/>
      <c r="Y114" s="309"/>
    </row>
    <row r="115" spans="1:25" ht="50.1" customHeight="1">
      <c r="A115" s="146"/>
      <c r="B115" s="172"/>
      <c r="C115" s="159"/>
      <c r="D115" s="452" t="s">
        <v>332</v>
      </c>
      <c r="E115" s="453"/>
      <c r="F115" s="454"/>
      <c r="G115" s="455"/>
      <c r="H115" s="455"/>
      <c r="I115" s="455"/>
      <c r="J115" s="455"/>
      <c r="K115" s="455"/>
      <c r="L115" s="455"/>
      <c r="M115" s="456"/>
      <c r="N115" s="146"/>
      <c r="O115" s="146"/>
      <c r="P115" s="146"/>
      <c r="Q115" s="146"/>
      <c r="R115" s="313" t="str">
        <f t="shared" si="14"/>
        <v/>
      </c>
      <c r="S115" s="311"/>
      <c r="T115" s="311"/>
      <c r="U115" s="311"/>
      <c r="V115" s="311"/>
      <c r="W115" s="312"/>
      <c r="X115" s="309"/>
      <c r="Y115" s="309"/>
    </row>
    <row r="116" spans="1:25" ht="20.100000000000001" customHeight="1">
      <c r="A116" s="146"/>
      <c r="B116" s="172"/>
      <c r="C116" s="164"/>
      <c r="D116" s="457" t="s">
        <v>937</v>
      </c>
      <c r="E116" s="458"/>
      <c r="F116" s="349"/>
      <c r="G116" s="350"/>
      <c r="H116" s="350"/>
      <c r="I116" s="350"/>
      <c r="J116" s="350"/>
      <c r="K116" s="459"/>
      <c r="L116" s="459"/>
      <c r="M116" s="460"/>
      <c r="N116" s="146"/>
      <c r="O116" s="146"/>
      <c r="P116" s="146"/>
      <c r="Q116" s="146"/>
      <c r="R116" s="352" t="str">
        <f t="shared" si="14"/>
        <v/>
      </c>
      <c r="S116" s="352" t="str">
        <f t="shared" si="14"/>
        <v/>
      </c>
      <c r="T116" s="352" t="str">
        <f t="shared" si="14"/>
        <v/>
      </c>
      <c r="U116" s="352" t="str">
        <f t="shared" si="14"/>
        <v/>
      </c>
      <c r="V116" s="352" t="str">
        <f t="shared" si="14"/>
        <v/>
      </c>
      <c r="W116" s="352" t="str">
        <f t="shared" si="14"/>
        <v/>
      </c>
      <c r="X116" s="309"/>
      <c r="Y116" s="309"/>
    </row>
    <row r="117" spans="1:25" ht="50.1" customHeight="1">
      <c r="A117" s="146"/>
      <c r="B117" s="172"/>
      <c r="C117" s="159"/>
      <c r="D117" s="452" t="s">
        <v>332</v>
      </c>
      <c r="E117" s="453"/>
      <c r="F117" s="454"/>
      <c r="G117" s="455"/>
      <c r="H117" s="455"/>
      <c r="I117" s="455"/>
      <c r="J117" s="455"/>
      <c r="K117" s="455"/>
      <c r="L117" s="455"/>
      <c r="M117" s="456"/>
      <c r="N117" s="146"/>
      <c r="O117" s="146"/>
      <c r="P117" s="146"/>
      <c r="Q117" s="146"/>
      <c r="R117" s="313" t="str">
        <f t="shared" si="14"/>
        <v/>
      </c>
      <c r="S117" s="311"/>
      <c r="T117" s="311"/>
      <c r="U117" s="311"/>
      <c r="V117" s="311"/>
      <c r="W117" s="312"/>
      <c r="X117" s="309"/>
      <c r="Y117" s="309"/>
    </row>
    <row r="118" spans="1:25" ht="20.100000000000001" customHeight="1">
      <c r="A118" s="146"/>
      <c r="B118" s="172"/>
      <c r="C118" s="164"/>
      <c r="D118" s="457" t="s">
        <v>938</v>
      </c>
      <c r="E118" s="458"/>
      <c r="F118" s="349"/>
      <c r="G118" s="350"/>
      <c r="H118" s="350"/>
      <c r="I118" s="350"/>
      <c r="J118" s="350"/>
      <c r="K118" s="459"/>
      <c r="L118" s="459"/>
      <c r="M118" s="460"/>
      <c r="N118" s="146"/>
      <c r="O118" s="146"/>
      <c r="P118" s="146"/>
      <c r="Q118" s="146"/>
      <c r="R118" s="352" t="str">
        <f t="shared" si="14"/>
        <v/>
      </c>
      <c r="S118" s="352" t="str">
        <f t="shared" si="14"/>
        <v/>
      </c>
      <c r="T118" s="352" t="str">
        <f t="shared" si="14"/>
        <v/>
      </c>
      <c r="U118" s="352" t="str">
        <f t="shared" si="14"/>
        <v/>
      </c>
      <c r="V118" s="352" t="str">
        <f t="shared" si="14"/>
        <v/>
      </c>
      <c r="W118" s="352" t="str">
        <f t="shared" si="14"/>
        <v/>
      </c>
      <c r="X118" s="309"/>
      <c r="Y118" s="309"/>
    </row>
    <row r="119" spans="1:25" ht="50.1" customHeight="1">
      <c r="A119" s="146"/>
      <c r="B119" s="173"/>
      <c r="C119" s="153"/>
      <c r="D119" s="452" t="s">
        <v>332</v>
      </c>
      <c r="E119" s="453"/>
      <c r="F119" s="454"/>
      <c r="G119" s="455"/>
      <c r="H119" s="455"/>
      <c r="I119" s="455"/>
      <c r="J119" s="455"/>
      <c r="K119" s="455"/>
      <c r="L119" s="455"/>
      <c r="M119" s="456"/>
      <c r="N119" s="146"/>
      <c r="O119" s="146"/>
      <c r="P119" s="146"/>
      <c r="Q119" s="146"/>
      <c r="R119" s="313" t="str">
        <f t="shared" si="14"/>
        <v/>
      </c>
      <c r="S119" s="311"/>
      <c r="T119" s="311"/>
      <c r="U119" s="311"/>
      <c r="V119" s="311"/>
      <c r="W119" s="312"/>
      <c r="X119" s="309"/>
      <c r="Y119" s="309"/>
    </row>
    <row r="120" spans="1:25" ht="16.05" customHeight="1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  <c r="X120" s="146"/>
    </row>
    <row r="121" spans="1:25" ht="20.100000000000001" customHeight="1" thickBot="1">
      <c r="A121" s="146"/>
      <c r="B121" s="194" t="s">
        <v>336</v>
      </c>
      <c r="C121" s="244"/>
      <c r="D121" s="244"/>
      <c r="E121" s="244"/>
      <c r="F121" s="165"/>
      <c r="G121" s="165"/>
      <c r="H121" s="165"/>
      <c r="I121" s="244"/>
      <c r="J121" s="244"/>
      <c r="K121" s="244"/>
      <c r="L121" s="244"/>
      <c r="M121" s="245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</row>
    <row r="122" spans="1:25" ht="20.100000000000001" customHeight="1" thickBot="1">
      <c r="A122" s="146"/>
      <c r="B122" s="167"/>
      <c r="C122" s="159" t="s">
        <v>1169</v>
      </c>
      <c r="D122" s="146"/>
      <c r="F122" s="560" t="s">
        <v>1082</v>
      </c>
      <c r="G122" s="561"/>
      <c r="H122" s="562"/>
      <c r="I122" s="358"/>
      <c r="J122" s="157"/>
      <c r="K122" s="157"/>
      <c r="L122" s="157"/>
      <c r="M122" s="158"/>
      <c r="N122" s="147"/>
      <c r="O122" s="146"/>
      <c r="P122" s="146"/>
      <c r="R122" s="146"/>
      <c r="S122" s="146"/>
      <c r="T122" s="146"/>
      <c r="U122" s="146"/>
      <c r="V122" s="146"/>
      <c r="W122" s="146"/>
      <c r="X122" s="146"/>
    </row>
    <row r="123" spans="1:25" ht="20.100000000000001" customHeight="1">
      <c r="A123" s="146"/>
      <c r="B123" s="167"/>
      <c r="C123" s="569" t="s">
        <v>1066</v>
      </c>
      <c r="D123" s="570"/>
      <c r="E123" s="570"/>
      <c r="F123" s="566"/>
      <c r="G123" s="567"/>
      <c r="H123" s="146"/>
      <c r="I123" s="147"/>
      <c r="J123" s="146"/>
      <c r="K123" s="146"/>
      <c r="L123" s="146"/>
      <c r="M123" s="162"/>
      <c r="N123" s="147"/>
      <c r="O123" s="146"/>
      <c r="P123" s="146"/>
      <c r="Q123" s="146"/>
      <c r="R123" s="146"/>
      <c r="S123" s="146"/>
      <c r="T123" s="146"/>
      <c r="U123" s="146"/>
      <c r="V123" s="146"/>
      <c r="W123" s="146"/>
      <c r="X123" s="146"/>
    </row>
    <row r="124" spans="1:25" ht="20.100000000000001" customHeight="1">
      <c r="A124" s="146"/>
      <c r="B124" s="167"/>
      <c r="C124" s="159" t="s">
        <v>111</v>
      </c>
      <c r="D124" s="146"/>
      <c r="E124" s="147" t="s">
        <v>1149</v>
      </c>
      <c r="F124" s="538"/>
      <c r="G124" s="539"/>
      <c r="H124" s="506" t="s">
        <v>1150</v>
      </c>
      <c r="I124" s="551"/>
      <c r="J124" s="538"/>
      <c r="K124" s="539"/>
      <c r="L124" s="146"/>
      <c r="M124" s="162"/>
      <c r="N124" s="147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</row>
    <row r="125" spans="1:25" ht="20.100000000000001" customHeight="1">
      <c r="A125" s="146"/>
      <c r="B125" s="167"/>
      <c r="C125" s="159" t="s">
        <v>1067</v>
      </c>
      <c r="D125" s="146"/>
      <c r="E125" s="146"/>
      <c r="F125" s="146" t="s">
        <v>1182</v>
      </c>
      <c r="G125" s="146"/>
      <c r="H125" s="146"/>
      <c r="I125" s="146"/>
      <c r="J125" s="146"/>
      <c r="K125" s="146"/>
      <c r="L125" s="146"/>
      <c r="M125" s="162"/>
      <c r="N125" s="147"/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</row>
    <row r="126" spans="1:25" ht="20.100000000000001" customHeight="1">
      <c r="A126" s="146"/>
      <c r="B126" s="167"/>
      <c r="C126" s="159"/>
      <c r="D126" s="463" t="s">
        <v>1073</v>
      </c>
      <c r="E126" s="552"/>
      <c r="F126" s="474"/>
      <c r="G126" s="475"/>
      <c r="H126" s="475"/>
      <c r="I126" s="475"/>
      <c r="J126" s="475"/>
      <c r="K126" s="475"/>
      <c r="L126" s="475"/>
      <c r="M126" s="476"/>
      <c r="N126" s="147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</row>
    <row r="127" spans="1:25" ht="20.100000000000001" customHeight="1">
      <c r="A127" s="146"/>
      <c r="B127" s="167"/>
      <c r="C127" s="159"/>
      <c r="D127" s="463" t="s">
        <v>1074</v>
      </c>
      <c r="E127" s="464"/>
      <c r="F127" s="474"/>
      <c r="G127" s="475"/>
      <c r="H127" s="475"/>
      <c r="I127" s="475"/>
      <c r="J127" s="475"/>
      <c r="K127" s="475"/>
      <c r="L127" s="475"/>
      <c r="M127" s="476"/>
      <c r="N127" s="147"/>
      <c r="O127" s="146"/>
      <c r="P127" s="146"/>
      <c r="Q127" s="146"/>
      <c r="R127" s="146"/>
      <c r="S127" s="146"/>
      <c r="T127" s="146"/>
      <c r="U127" s="146"/>
      <c r="V127" s="146"/>
      <c r="W127" s="146"/>
      <c r="X127" s="146"/>
    </row>
    <row r="128" spans="1:25" ht="20.100000000000001" customHeight="1">
      <c r="A128" s="146"/>
      <c r="B128" s="167"/>
      <c r="C128" s="159"/>
      <c r="D128" s="463" t="s">
        <v>1075</v>
      </c>
      <c r="E128" s="464"/>
      <c r="F128" s="474"/>
      <c r="G128" s="475"/>
      <c r="H128" s="475"/>
      <c r="I128" s="475"/>
      <c r="J128" s="475"/>
      <c r="K128" s="475"/>
      <c r="L128" s="475"/>
      <c r="M128" s="476"/>
      <c r="N128" s="147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</row>
    <row r="129" spans="1:24" ht="20.100000000000001" customHeight="1">
      <c r="A129" s="146"/>
      <c r="B129" s="167"/>
      <c r="C129" s="159"/>
      <c r="D129" s="463" t="s">
        <v>1076</v>
      </c>
      <c r="E129" s="464"/>
      <c r="F129" s="474"/>
      <c r="G129" s="475"/>
      <c r="H129" s="475"/>
      <c r="I129" s="475"/>
      <c r="J129" s="475"/>
      <c r="K129" s="475"/>
      <c r="L129" s="475"/>
      <c r="M129" s="476"/>
      <c r="N129" s="147"/>
      <c r="O129" s="146"/>
      <c r="P129" s="146"/>
      <c r="Q129" s="146"/>
      <c r="R129" s="146"/>
      <c r="S129" s="146"/>
      <c r="T129" s="146"/>
      <c r="U129" s="146"/>
      <c r="V129" s="146"/>
      <c r="W129" s="146"/>
      <c r="X129" s="146"/>
    </row>
    <row r="130" spans="1:24" ht="20.100000000000001" customHeight="1">
      <c r="A130" s="146"/>
      <c r="B130" s="167"/>
      <c r="C130" s="159"/>
      <c r="D130" s="463" t="s">
        <v>1170</v>
      </c>
      <c r="E130" s="464"/>
      <c r="F130" s="484"/>
      <c r="G130" s="485"/>
      <c r="H130" s="485"/>
      <c r="I130" s="485"/>
      <c r="J130" s="485"/>
      <c r="K130" s="485"/>
      <c r="L130" s="485"/>
      <c r="M130" s="486"/>
      <c r="N130" s="147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</row>
    <row r="131" spans="1:24" ht="20.100000000000001" customHeight="1">
      <c r="A131" s="146"/>
      <c r="B131" s="167"/>
      <c r="C131" s="159" t="s">
        <v>1068</v>
      </c>
      <c r="D131" s="146"/>
      <c r="E131" s="146"/>
      <c r="F131" s="146"/>
      <c r="G131" s="146"/>
      <c r="H131" s="146"/>
      <c r="I131" s="146"/>
      <c r="J131" s="146"/>
      <c r="K131" s="146"/>
      <c r="L131" s="146"/>
      <c r="M131" s="162"/>
      <c r="N131" s="147"/>
      <c r="O131" s="146"/>
      <c r="P131" s="146"/>
      <c r="Q131" s="146"/>
      <c r="R131" s="146"/>
      <c r="S131" s="146"/>
      <c r="T131" s="146"/>
      <c r="U131" s="146"/>
      <c r="V131" s="146"/>
      <c r="W131" s="146"/>
      <c r="X131" s="146"/>
    </row>
    <row r="132" spans="1:24" ht="20.100000000000001" customHeight="1">
      <c r="A132" s="146"/>
      <c r="B132" s="167"/>
      <c r="C132" s="159"/>
      <c r="D132" s="146"/>
      <c r="E132" s="146"/>
      <c r="F132" s="474"/>
      <c r="G132" s="475"/>
      <c r="H132" s="476"/>
      <c r="I132" s="146"/>
      <c r="J132" s="146"/>
      <c r="K132" s="146"/>
      <c r="L132" s="146"/>
      <c r="M132" s="162"/>
      <c r="N132" s="147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</row>
    <row r="133" spans="1:24" ht="50.25" customHeight="1">
      <c r="A133" s="146"/>
      <c r="B133" s="167"/>
      <c r="C133" s="159"/>
      <c r="D133" s="463" t="s">
        <v>260</v>
      </c>
      <c r="E133" s="464"/>
      <c r="F133" s="454"/>
      <c r="G133" s="461"/>
      <c r="H133" s="461"/>
      <c r="I133" s="461"/>
      <c r="J133" s="461"/>
      <c r="K133" s="461"/>
      <c r="L133" s="461"/>
      <c r="M133" s="462"/>
      <c r="N133" s="147"/>
      <c r="O133" s="146"/>
      <c r="P133" s="146"/>
      <c r="Q133" s="146"/>
      <c r="R133" s="146"/>
      <c r="S133" s="146"/>
      <c r="T133" s="146"/>
      <c r="U133" s="146"/>
      <c r="V133" s="146"/>
      <c r="W133" s="146"/>
      <c r="X133" s="146"/>
    </row>
    <row r="134" spans="1:24" ht="20.100000000000001" customHeight="1">
      <c r="A134" s="146"/>
      <c r="B134" s="167"/>
      <c r="C134" s="159" t="s">
        <v>1078</v>
      </c>
      <c r="D134" s="146"/>
      <c r="F134" s="474"/>
      <c r="G134" s="476"/>
      <c r="H134" s="147" t="s">
        <v>145</v>
      </c>
      <c r="I134" s="474"/>
      <c r="J134" s="476"/>
      <c r="K134" s="147" t="s">
        <v>237</v>
      </c>
      <c r="L134" s="474"/>
      <c r="M134" s="476"/>
      <c r="N134" s="147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</row>
    <row r="135" spans="1:24" ht="50.25" customHeight="1">
      <c r="A135" s="146"/>
      <c r="B135" s="167"/>
      <c r="C135" s="159"/>
      <c r="D135" s="463" t="s">
        <v>260</v>
      </c>
      <c r="E135" s="464"/>
      <c r="F135" s="454"/>
      <c r="G135" s="461"/>
      <c r="H135" s="461"/>
      <c r="I135" s="461"/>
      <c r="J135" s="461"/>
      <c r="K135" s="461"/>
      <c r="L135" s="461"/>
      <c r="M135" s="462"/>
      <c r="N135" s="147"/>
      <c r="O135" s="146"/>
      <c r="P135" s="146"/>
      <c r="Q135" s="146"/>
      <c r="R135" s="146"/>
      <c r="S135" s="146"/>
      <c r="T135" s="146"/>
      <c r="U135" s="146"/>
      <c r="V135" s="146"/>
      <c r="W135" s="146"/>
      <c r="X135" s="146"/>
    </row>
    <row r="136" spans="1:24" ht="20.100000000000001" customHeight="1">
      <c r="A136" s="146"/>
      <c r="B136" s="167"/>
      <c r="C136" s="159" t="s">
        <v>1069</v>
      </c>
      <c r="D136" s="146"/>
      <c r="E136" s="146"/>
      <c r="F136" s="474"/>
      <c r="G136" s="475"/>
      <c r="H136" s="476"/>
      <c r="I136" s="146"/>
      <c r="J136" s="146"/>
      <c r="K136" s="146"/>
      <c r="L136" s="146"/>
      <c r="M136" s="162"/>
      <c r="N136" s="147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</row>
    <row r="137" spans="1:24" ht="50.25" customHeight="1">
      <c r="A137" s="146"/>
      <c r="B137" s="167"/>
      <c r="C137" s="159"/>
      <c r="D137" s="463" t="s">
        <v>260</v>
      </c>
      <c r="E137" s="464"/>
      <c r="F137" s="454"/>
      <c r="G137" s="461"/>
      <c r="H137" s="461"/>
      <c r="I137" s="461"/>
      <c r="J137" s="461"/>
      <c r="K137" s="461"/>
      <c r="L137" s="461"/>
      <c r="M137" s="462"/>
      <c r="N137" s="147"/>
      <c r="O137" s="146"/>
      <c r="P137" s="146"/>
      <c r="Q137" s="146"/>
      <c r="R137" s="146"/>
      <c r="S137" s="146"/>
      <c r="T137" s="146"/>
      <c r="U137" s="146"/>
      <c r="V137" s="146"/>
      <c r="W137" s="146"/>
      <c r="X137" s="146"/>
    </row>
    <row r="138" spans="1:24" ht="20.100000000000001" customHeight="1">
      <c r="A138" s="146"/>
      <c r="B138" s="167"/>
      <c r="C138" s="159" t="s">
        <v>1071</v>
      </c>
      <c r="D138" s="146"/>
      <c r="E138" s="146"/>
      <c r="F138" s="146" t="s">
        <v>1070</v>
      </c>
      <c r="G138" s="146" t="s">
        <v>1079</v>
      </c>
      <c r="H138" s="146"/>
      <c r="I138" s="146"/>
      <c r="J138" s="146"/>
      <c r="K138" s="146"/>
      <c r="L138" s="146"/>
      <c r="M138" s="162"/>
      <c r="N138" s="147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</row>
    <row r="139" spans="1:24" ht="36" customHeight="1">
      <c r="A139" s="146"/>
      <c r="B139" s="167"/>
      <c r="C139" s="159"/>
      <c r="D139" s="146"/>
      <c r="E139" s="146">
        <v>1</v>
      </c>
      <c r="F139" s="268"/>
      <c r="G139" s="519"/>
      <c r="H139" s="519"/>
      <c r="I139" s="519"/>
      <c r="J139" s="519"/>
      <c r="K139" s="519"/>
      <c r="L139" s="519"/>
      <c r="M139" s="519"/>
      <c r="N139" s="147"/>
      <c r="O139" s="146"/>
      <c r="P139" s="146"/>
      <c r="Q139" s="146"/>
      <c r="R139" s="146"/>
      <c r="S139" s="146"/>
      <c r="T139" s="146"/>
      <c r="U139" s="146"/>
      <c r="V139" s="146"/>
      <c r="W139" s="146"/>
      <c r="X139" s="146"/>
    </row>
    <row r="140" spans="1:24" ht="36" customHeight="1">
      <c r="A140" s="146"/>
      <c r="B140" s="167"/>
      <c r="C140" s="159"/>
      <c r="D140" s="146"/>
      <c r="E140" s="146">
        <v>2</v>
      </c>
      <c r="F140" s="268"/>
      <c r="G140" s="519"/>
      <c r="H140" s="519"/>
      <c r="I140" s="519"/>
      <c r="J140" s="519"/>
      <c r="K140" s="519"/>
      <c r="L140" s="519"/>
      <c r="M140" s="519"/>
      <c r="N140" s="147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</row>
    <row r="141" spans="1:24" ht="36" customHeight="1">
      <c r="A141" s="146"/>
      <c r="B141" s="167"/>
      <c r="C141" s="159"/>
      <c r="D141" s="146"/>
      <c r="E141" s="146">
        <v>3</v>
      </c>
      <c r="F141" s="268"/>
      <c r="G141" s="519"/>
      <c r="H141" s="519"/>
      <c r="I141" s="519"/>
      <c r="J141" s="519"/>
      <c r="K141" s="519"/>
      <c r="L141" s="519"/>
      <c r="M141" s="519"/>
      <c r="N141" s="147"/>
      <c r="O141" s="146"/>
      <c r="P141" s="146"/>
      <c r="Q141" s="146"/>
      <c r="R141" s="146"/>
      <c r="S141" s="146"/>
      <c r="T141" s="146"/>
      <c r="U141" s="146"/>
      <c r="V141" s="146"/>
      <c r="W141" s="146"/>
      <c r="X141" s="146"/>
    </row>
    <row r="142" spans="1:24" ht="36" customHeight="1">
      <c r="A142" s="146"/>
      <c r="B142" s="167"/>
      <c r="C142" s="159"/>
      <c r="D142" s="146"/>
      <c r="E142" s="146">
        <v>4</v>
      </c>
      <c r="F142" s="268"/>
      <c r="G142" s="519"/>
      <c r="H142" s="519"/>
      <c r="I142" s="519"/>
      <c r="J142" s="519"/>
      <c r="K142" s="519"/>
      <c r="L142" s="519"/>
      <c r="M142" s="519"/>
      <c r="N142" s="147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</row>
    <row r="143" spans="1:24" ht="36" customHeight="1">
      <c r="A143" s="146"/>
      <c r="B143" s="167"/>
      <c r="C143" s="159"/>
      <c r="D143" s="146"/>
      <c r="E143" s="146">
        <v>5</v>
      </c>
      <c r="F143" s="268"/>
      <c r="G143" s="519"/>
      <c r="H143" s="519"/>
      <c r="I143" s="519"/>
      <c r="J143" s="519"/>
      <c r="K143" s="519"/>
      <c r="L143" s="519"/>
      <c r="M143" s="519"/>
      <c r="N143" s="147"/>
      <c r="O143" s="146"/>
      <c r="P143" s="146"/>
      <c r="Q143" s="146"/>
      <c r="R143" s="146"/>
      <c r="S143" s="146"/>
      <c r="T143" s="146"/>
      <c r="U143" s="146"/>
      <c r="V143" s="146"/>
      <c r="W143" s="146"/>
      <c r="X143" s="146"/>
    </row>
    <row r="144" spans="1:24" ht="36" customHeight="1">
      <c r="A144" s="146"/>
      <c r="B144" s="167"/>
      <c r="C144" s="159"/>
      <c r="D144" s="146"/>
      <c r="E144" s="146">
        <v>6</v>
      </c>
      <c r="F144" s="268"/>
      <c r="G144" s="519"/>
      <c r="H144" s="519"/>
      <c r="I144" s="519"/>
      <c r="J144" s="519"/>
      <c r="K144" s="519"/>
      <c r="L144" s="519"/>
      <c r="M144" s="519"/>
      <c r="N144" s="147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</row>
    <row r="145" spans="1:24" ht="36" customHeight="1">
      <c r="A145" s="146"/>
      <c r="B145" s="167"/>
      <c r="C145" s="159"/>
      <c r="D145" s="146"/>
      <c r="E145" s="146">
        <v>7</v>
      </c>
      <c r="F145" s="268"/>
      <c r="G145" s="519"/>
      <c r="H145" s="519"/>
      <c r="I145" s="519"/>
      <c r="J145" s="519"/>
      <c r="K145" s="519"/>
      <c r="L145" s="519"/>
      <c r="M145" s="519"/>
      <c r="N145" s="147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</row>
    <row r="146" spans="1:24" ht="36" customHeight="1">
      <c r="A146" s="146"/>
      <c r="B146" s="167"/>
      <c r="C146" s="159"/>
      <c r="D146" s="146"/>
      <c r="E146" s="146">
        <v>8</v>
      </c>
      <c r="F146" s="268"/>
      <c r="G146" s="519"/>
      <c r="H146" s="519"/>
      <c r="I146" s="519"/>
      <c r="J146" s="519"/>
      <c r="K146" s="519"/>
      <c r="L146" s="519"/>
      <c r="M146" s="519"/>
      <c r="N146" s="147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</row>
    <row r="147" spans="1:24" ht="36" customHeight="1">
      <c r="A147" s="146"/>
      <c r="B147" s="167"/>
      <c r="C147" s="159"/>
      <c r="D147" s="146"/>
      <c r="E147" s="146">
        <v>9</v>
      </c>
      <c r="F147" s="268"/>
      <c r="G147" s="519"/>
      <c r="H147" s="519"/>
      <c r="I147" s="519"/>
      <c r="J147" s="519"/>
      <c r="K147" s="519"/>
      <c r="L147" s="519"/>
      <c r="M147" s="519"/>
      <c r="N147" s="147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</row>
    <row r="148" spans="1:24" ht="36" customHeight="1">
      <c r="A148" s="146"/>
      <c r="B148" s="167"/>
      <c r="C148" s="159"/>
      <c r="D148" s="146"/>
      <c r="E148" s="146">
        <v>10</v>
      </c>
      <c r="F148" s="268"/>
      <c r="G148" s="519"/>
      <c r="H148" s="519"/>
      <c r="I148" s="519"/>
      <c r="J148" s="519"/>
      <c r="K148" s="519"/>
      <c r="L148" s="519"/>
      <c r="M148" s="519"/>
      <c r="N148" s="147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</row>
    <row r="149" spans="1:24" ht="20.100000000000001" customHeight="1" thickBot="1">
      <c r="A149" s="146"/>
      <c r="B149" s="167"/>
      <c r="C149" s="159"/>
      <c r="D149" s="146"/>
      <c r="E149" s="146"/>
      <c r="F149" s="146"/>
      <c r="G149" s="146"/>
      <c r="H149" s="146"/>
      <c r="I149" s="146"/>
      <c r="J149" s="146"/>
      <c r="K149" s="146"/>
      <c r="L149" s="146"/>
      <c r="M149" s="162"/>
      <c r="N149" s="147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</row>
    <row r="150" spans="1:24" ht="20.25" customHeight="1">
      <c r="A150" s="146"/>
      <c r="B150" s="247"/>
      <c r="C150" s="153" t="s">
        <v>1175</v>
      </c>
      <c r="D150" s="163"/>
      <c r="E150" s="163"/>
      <c r="F150" s="557" t="s">
        <v>1177</v>
      </c>
      <c r="G150" s="558"/>
      <c r="H150" s="559"/>
      <c r="I150" s="375"/>
      <c r="J150" s="376" t="s">
        <v>1176</v>
      </c>
      <c r="K150" s="557" t="s">
        <v>1178</v>
      </c>
      <c r="L150" s="558"/>
      <c r="M150" s="559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</row>
    <row r="151" spans="1:24" ht="16.05" customHeight="1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</row>
    <row r="152" spans="1:24" ht="20.100000000000001" customHeight="1">
      <c r="A152" s="146"/>
      <c r="B152" s="195" t="s">
        <v>586</v>
      </c>
      <c r="C152" s="170"/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  <c r="N152" s="170"/>
      <c r="O152" s="170"/>
      <c r="P152" s="171"/>
      <c r="Q152" s="146"/>
      <c r="R152" s="146"/>
      <c r="S152" s="146"/>
      <c r="T152" s="146"/>
      <c r="U152" s="146"/>
      <c r="V152" s="146"/>
      <c r="W152" s="146"/>
      <c r="X152" s="146"/>
    </row>
    <row r="153" spans="1:24" ht="20.100000000000001" customHeight="1">
      <c r="A153" s="146"/>
      <c r="B153" s="172"/>
      <c r="C153" s="192"/>
      <c r="D153" s="181"/>
      <c r="E153" s="568" t="s">
        <v>135</v>
      </c>
      <c r="F153" s="568"/>
      <c r="G153" s="193" t="s">
        <v>588</v>
      </c>
      <c r="H153" s="193" t="s">
        <v>594</v>
      </c>
      <c r="I153" s="193" t="s">
        <v>136</v>
      </c>
      <c r="J153" s="193" t="s">
        <v>139</v>
      </c>
      <c r="K153" s="193" t="s">
        <v>592</v>
      </c>
      <c r="L153" s="193" t="s">
        <v>593</v>
      </c>
      <c r="M153" s="270" t="s">
        <v>591</v>
      </c>
      <c r="N153" s="262" t="s">
        <v>1024</v>
      </c>
      <c r="O153" s="270" t="s">
        <v>590</v>
      </c>
      <c r="P153" s="270" t="s">
        <v>589</v>
      </c>
      <c r="X153" s="146"/>
    </row>
    <row r="154" spans="1:24" ht="20.25" customHeight="1">
      <c r="A154" s="146"/>
      <c r="B154" s="172"/>
      <c r="C154" s="189"/>
      <c r="D154" s="149" t="s">
        <v>611</v>
      </c>
      <c r="E154" s="555"/>
      <c r="F154" s="555"/>
      <c r="G154" s="212"/>
      <c r="H154" s="212"/>
      <c r="I154" s="231"/>
      <c r="J154" s="227"/>
      <c r="K154" s="359"/>
      <c r="L154" s="215" t="str">
        <f>IF(J154="","",TEXT(G154*H154,"###,###"))&amp;" "&amp;LEFT(J154,3)</f>
        <v xml:space="preserve"> </v>
      </c>
      <c r="M154" s="377" t="str">
        <f>IF(K154="","",ROUNDDOWN(G154*H154*K154,0))</f>
        <v/>
      </c>
      <c r="N154" s="236"/>
      <c r="O154" s="377" t="str">
        <f t="shared" ref="O154:O155" si="15">IF(N154="","",M154*(100+N154)/100)</f>
        <v/>
      </c>
      <c r="P154" s="377" t="str">
        <f>IF(N154="","",ROUNDDOWN(M154*選択!$A$4/選択!$A$5,0))</f>
        <v/>
      </c>
      <c r="X154" s="146"/>
    </row>
    <row r="155" spans="1:24" ht="20.100000000000001" customHeight="1">
      <c r="A155" s="146"/>
      <c r="B155" s="172"/>
      <c r="C155" s="189"/>
      <c r="D155" s="149" t="s">
        <v>612</v>
      </c>
      <c r="E155" s="555"/>
      <c r="F155" s="556"/>
      <c r="G155" s="212"/>
      <c r="H155" s="212"/>
      <c r="I155" s="230"/>
      <c r="J155" s="227"/>
      <c r="K155" s="359"/>
      <c r="L155" s="215" t="str">
        <f t="shared" ref="L155:L158" si="16">IF(J155="","",TEXT(G155*H155,"###,###"))&amp;" "&amp;LEFT(J155,3)</f>
        <v xml:space="preserve"> </v>
      </c>
      <c r="M155" s="377" t="str">
        <f t="shared" ref="M155:M158" si="17">IF(K155="","",ROUNDDOWN(G155*H155*K155,0))</f>
        <v/>
      </c>
      <c r="N155" s="236"/>
      <c r="O155" s="377" t="str">
        <f t="shared" si="15"/>
        <v/>
      </c>
      <c r="P155" s="377" t="str">
        <f>IF(N155="","",ROUNDDOWN(M155*選択!$A$4/選択!$A$5,0))</f>
        <v/>
      </c>
      <c r="X155" s="146"/>
    </row>
    <row r="156" spans="1:24" ht="20.100000000000001" customHeight="1">
      <c r="A156" s="146"/>
      <c r="B156" s="172"/>
      <c r="C156" s="189"/>
      <c r="D156" s="149" t="s">
        <v>613</v>
      </c>
      <c r="E156" s="555"/>
      <c r="F156" s="556"/>
      <c r="G156" s="212"/>
      <c r="H156" s="212"/>
      <c r="I156" s="230"/>
      <c r="J156" s="227"/>
      <c r="K156" s="359"/>
      <c r="L156" s="215" t="str">
        <f t="shared" si="16"/>
        <v xml:space="preserve"> </v>
      </c>
      <c r="M156" s="377" t="str">
        <f t="shared" si="17"/>
        <v/>
      </c>
      <c r="N156" s="236"/>
      <c r="O156" s="377" t="str">
        <f>IF(N156="","",M156*(100+N156)/100)</f>
        <v/>
      </c>
      <c r="P156" s="377" t="str">
        <f>IF(N156="","",ROUNDDOWN(M156*選択!$A$4/選択!$A$5,0))</f>
        <v/>
      </c>
      <c r="X156" s="146"/>
    </row>
    <row r="157" spans="1:24" ht="20.100000000000001" customHeight="1">
      <c r="A157" s="146"/>
      <c r="B157" s="172"/>
      <c r="C157" s="189"/>
      <c r="D157" s="149" t="s">
        <v>614</v>
      </c>
      <c r="E157" s="555"/>
      <c r="F157" s="556"/>
      <c r="G157" s="212"/>
      <c r="H157" s="212"/>
      <c r="I157" s="230"/>
      <c r="J157" s="227"/>
      <c r="K157" s="359"/>
      <c r="L157" s="215" t="str">
        <f t="shared" si="16"/>
        <v xml:space="preserve"> </v>
      </c>
      <c r="M157" s="377" t="str">
        <f t="shared" si="17"/>
        <v/>
      </c>
      <c r="N157" s="236"/>
      <c r="O157" s="377" t="str">
        <f t="shared" ref="O157:O158" si="18">IF(N157="","",M157*(100+N157)/100)</f>
        <v/>
      </c>
      <c r="P157" s="377" t="str">
        <f>IF(N157="","",ROUNDDOWN(M157*選択!$A$4/選択!$A$5,0))</f>
        <v/>
      </c>
      <c r="X157" s="146"/>
    </row>
    <row r="158" spans="1:24" ht="20.100000000000001" customHeight="1">
      <c r="A158" s="146"/>
      <c r="B158" s="172"/>
      <c r="C158" s="189"/>
      <c r="D158" s="149" t="s">
        <v>615</v>
      </c>
      <c r="E158" s="555"/>
      <c r="F158" s="556"/>
      <c r="G158" s="212"/>
      <c r="H158" s="212"/>
      <c r="I158" s="230"/>
      <c r="J158" s="227"/>
      <c r="K158" s="359"/>
      <c r="L158" s="215" t="str">
        <f t="shared" si="16"/>
        <v xml:space="preserve"> </v>
      </c>
      <c r="M158" s="377" t="str">
        <f t="shared" si="17"/>
        <v/>
      </c>
      <c r="N158" s="236"/>
      <c r="O158" s="377" t="str">
        <f t="shared" si="18"/>
        <v/>
      </c>
      <c r="P158" s="377" t="str">
        <f>IF(N158="","",ROUNDDOWN(M158*選択!$A$4/選択!$A$5,0))</f>
        <v/>
      </c>
      <c r="Q158" s="229"/>
      <c r="X158" s="146"/>
    </row>
    <row r="159" spans="1:24" ht="20.100000000000001" customHeight="1">
      <c r="A159" s="146"/>
      <c r="B159" s="172"/>
      <c r="C159" s="272"/>
      <c r="D159" s="298"/>
      <c r="E159" s="299"/>
      <c r="F159" s="299"/>
      <c r="G159" s="299"/>
      <c r="H159" s="299"/>
      <c r="I159" s="299"/>
      <c r="J159" s="299"/>
      <c r="K159" s="299"/>
      <c r="L159" s="297" t="s">
        <v>148</v>
      </c>
      <c r="M159" s="378">
        <f>SUM(M154:M158)</f>
        <v>0</v>
      </c>
      <c r="N159" s="262"/>
      <c r="O159" s="378">
        <f t="shared" ref="O159" si="19">SUM(O154:O158)</f>
        <v>0</v>
      </c>
      <c r="P159" s="378">
        <f>SUM(P154:P158)</f>
        <v>0</v>
      </c>
      <c r="X159" s="146"/>
    </row>
    <row r="160" spans="1:24" ht="50.1" customHeight="1">
      <c r="A160" s="146"/>
      <c r="B160" s="173"/>
      <c r="C160" s="269"/>
      <c r="D160" s="149" t="s">
        <v>30</v>
      </c>
      <c r="E160" s="454"/>
      <c r="F160" s="461"/>
      <c r="G160" s="461"/>
      <c r="H160" s="461"/>
      <c r="I160" s="461"/>
      <c r="J160" s="461"/>
      <c r="K160" s="461"/>
      <c r="L160" s="461"/>
      <c r="M160" s="461"/>
      <c r="N160" s="461"/>
      <c r="O160" s="461"/>
      <c r="P160" s="462"/>
      <c r="Q160" s="146"/>
      <c r="R160" s="146"/>
      <c r="S160" s="146"/>
      <c r="T160" s="146"/>
      <c r="U160" s="146"/>
      <c r="V160" s="146"/>
      <c r="W160" s="146"/>
      <c r="X160" s="154"/>
    </row>
    <row r="161" spans="1:24" ht="16.05" customHeight="1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258" t="s">
        <v>1089</v>
      </c>
      <c r="P161" s="379">
        <f>O159</f>
        <v>0</v>
      </c>
      <c r="Q161" s="146"/>
      <c r="R161" s="146"/>
      <c r="S161" s="146"/>
    </row>
    <row r="162" spans="1:24" ht="20.100000000000001" customHeight="1">
      <c r="A162" s="146"/>
      <c r="B162" s="194" t="s">
        <v>325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6"/>
      <c r="N162" s="146"/>
      <c r="O162" s="147" t="s">
        <v>1088</v>
      </c>
      <c r="P162" s="379">
        <f>P159</f>
        <v>0</v>
      </c>
      <c r="Q162" s="146"/>
      <c r="R162" s="146"/>
      <c r="S162" s="146"/>
      <c r="T162" s="146"/>
      <c r="U162" s="146"/>
      <c r="V162" s="146"/>
      <c r="W162" s="146"/>
      <c r="X162" s="146"/>
    </row>
    <row r="163" spans="1:24" ht="20.100000000000001" customHeight="1">
      <c r="A163" s="146"/>
      <c r="B163" s="167"/>
      <c r="C163" s="155" t="s">
        <v>317</v>
      </c>
      <c r="D163" s="157"/>
      <c r="E163" s="157"/>
      <c r="F163" s="157"/>
      <c r="G163" s="564"/>
      <c r="H163" s="565"/>
      <c r="I163" s="157"/>
      <c r="J163" s="157"/>
      <c r="K163" s="157"/>
      <c r="L163" s="157"/>
      <c r="M163" s="158"/>
      <c r="N163" s="146"/>
      <c r="O163" s="147" t="s">
        <v>1090</v>
      </c>
      <c r="P163" s="379">
        <f>IF(G164="",ROUNDDOWN(P162,-3),MIN(G164,ROUNDDOWN(P162,-3)))</f>
        <v>0</v>
      </c>
      <c r="Q163" s="146"/>
      <c r="R163" s="146"/>
      <c r="S163" s="146"/>
      <c r="T163" s="146"/>
      <c r="U163" s="146"/>
      <c r="V163" s="146"/>
      <c r="W163" s="146"/>
      <c r="X163" s="146"/>
    </row>
    <row r="164" spans="1:24" ht="20.100000000000001" customHeight="1">
      <c r="A164" s="146"/>
      <c r="B164" s="116"/>
      <c r="C164" s="153" t="s">
        <v>318</v>
      </c>
      <c r="D164" s="163"/>
      <c r="E164" s="163"/>
      <c r="F164" s="163"/>
      <c r="G164" s="553"/>
      <c r="H164" s="554"/>
      <c r="I164" s="163" t="s">
        <v>121</v>
      </c>
      <c r="J164" s="163"/>
      <c r="K164" s="163"/>
      <c r="L164" s="163"/>
      <c r="M164" s="152"/>
      <c r="N164" s="146"/>
      <c r="O164" s="146"/>
      <c r="P164" s="186" t="s">
        <v>1132</v>
      </c>
      <c r="Q164" s="146"/>
      <c r="R164" s="146"/>
      <c r="S164" s="146"/>
      <c r="T164" s="146"/>
      <c r="U164" s="146"/>
      <c r="V164" s="146"/>
      <c r="W164" s="146"/>
      <c r="X164" s="146"/>
    </row>
    <row r="165" spans="1:24" ht="16.05" customHeight="1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  <c r="W165" s="146"/>
      <c r="X165" s="146"/>
    </row>
    <row r="166" spans="1:24" ht="16.05" customHeight="1"/>
  </sheetData>
  <sheetProtection formatColumns="0" formatRows="0"/>
  <mergeCells count="222">
    <mergeCell ref="F122:H122"/>
    <mergeCell ref="C1:M1"/>
    <mergeCell ref="G163:H163"/>
    <mergeCell ref="F127:M127"/>
    <mergeCell ref="D128:E128"/>
    <mergeCell ref="F128:M128"/>
    <mergeCell ref="D129:E129"/>
    <mergeCell ref="F129:M129"/>
    <mergeCell ref="F123:G123"/>
    <mergeCell ref="J124:K124"/>
    <mergeCell ref="F132:H132"/>
    <mergeCell ref="D133:E133"/>
    <mergeCell ref="F133:M133"/>
    <mergeCell ref="F134:G134"/>
    <mergeCell ref="I134:J134"/>
    <mergeCell ref="L134:M134"/>
    <mergeCell ref="E153:F153"/>
    <mergeCell ref="E160:P160"/>
    <mergeCell ref="C123:E123"/>
    <mergeCell ref="G140:M140"/>
    <mergeCell ref="G141:M141"/>
    <mergeCell ref="G142:M142"/>
    <mergeCell ref="D137:E137"/>
    <mergeCell ref="G139:M139"/>
    <mergeCell ref="G164:H164"/>
    <mergeCell ref="E154:F154"/>
    <mergeCell ref="E155:F155"/>
    <mergeCell ref="E156:F156"/>
    <mergeCell ref="E157:F157"/>
    <mergeCell ref="E158:F158"/>
    <mergeCell ref="G143:M143"/>
    <mergeCell ref="G144:M144"/>
    <mergeCell ref="G145:M145"/>
    <mergeCell ref="G148:M148"/>
    <mergeCell ref="G146:M146"/>
    <mergeCell ref="G147:M147"/>
    <mergeCell ref="F150:H150"/>
    <mergeCell ref="K150:M150"/>
    <mergeCell ref="F137:M137"/>
    <mergeCell ref="F124:G124"/>
    <mergeCell ref="H124:I124"/>
    <mergeCell ref="D135:E135"/>
    <mergeCell ref="F126:M126"/>
    <mergeCell ref="D127:E127"/>
    <mergeCell ref="D126:E126"/>
    <mergeCell ref="F135:M135"/>
    <mergeCell ref="D130:E130"/>
    <mergeCell ref="F130:M130"/>
    <mergeCell ref="F136:H136"/>
    <mergeCell ref="C4:D4"/>
    <mergeCell ref="F4:M4"/>
    <mergeCell ref="F5:M5"/>
    <mergeCell ref="C6:D6"/>
    <mergeCell ref="F6:M6"/>
    <mergeCell ref="F7:M7"/>
    <mergeCell ref="C8:D8"/>
    <mergeCell ref="F8:G8"/>
    <mergeCell ref="F9:M9"/>
    <mergeCell ref="F10:M10"/>
    <mergeCell ref="C11:E11"/>
    <mergeCell ref="F11:G11"/>
    <mergeCell ref="C12:D12"/>
    <mergeCell ref="F12:G12"/>
    <mergeCell ref="C13:D13"/>
    <mergeCell ref="F13:G13"/>
    <mergeCell ref="F14:G14"/>
    <mergeCell ref="H14:I14"/>
    <mergeCell ref="C15:D15"/>
    <mergeCell ref="F15:M15"/>
    <mergeCell ref="F16:M16"/>
    <mergeCell ref="F17:G17"/>
    <mergeCell ref="H17:I17"/>
    <mergeCell ref="C18:D18"/>
    <mergeCell ref="F18:G18"/>
    <mergeCell ref="C19:E19"/>
    <mergeCell ref="F19:M19"/>
    <mergeCell ref="C20:E20"/>
    <mergeCell ref="F20:M20"/>
    <mergeCell ref="C23:E23"/>
    <mergeCell ref="F23:H23"/>
    <mergeCell ref="I23:M23"/>
    <mergeCell ref="C24:E24"/>
    <mergeCell ref="F24:M24"/>
    <mergeCell ref="F26:H26"/>
    <mergeCell ref="I26:M26"/>
    <mergeCell ref="F27:H27"/>
    <mergeCell ref="I27:M27"/>
    <mergeCell ref="F28:M28"/>
    <mergeCell ref="F29:H29"/>
    <mergeCell ref="I29:M29"/>
    <mergeCell ref="F30:H30"/>
    <mergeCell ref="I30:M30"/>
    <mergeCell ref="F31:M31"/>
    <mergeCell ref="F32:H32"/>
    <mergeCell ref="I32:M32"/>
    <mergeCell ref="F33:H33"/>
    <mergeCell ref="I33:M33"/>
    <mergeCell ref="F34:M34"/>
    <mergeCell ref="F35:H35"/>
    <mergeCell ref="I35:M35"/>
    <mergeCell ref="F36:H36"/>
    <mergeCell ref="I36:M36"/>
    <mergeCell ref="F37:M37"/>
    <mergeCell ref="F38:H38"/>
    <mergeCell ref="I38:M38"/>
    <mergeCell ref="F39:H39"/>
    <mergeCell ref="I39:M39"/>
    <mergeCell ref="F40:M40"/>
    <mergeCell ref="F41:G41"/>
    <mergeCell ref="F42:G42"/>
    <mergeCell ref="F43:G43"/>
    <mergeCell ref="F44:G44"/>
    <mergeCell ref="F45:G45"/>
    <mergeCell ref="F46:G46"/>
    <mergeCell ref="F47:G47"/>
    <mergeCell ref="F48:G48"/>
    <mergeCell ref="D50:E50"/>
    <mergeCell ref="F50:G50"/>
    <mergeCell ref="H50:J50"/>
    <mergeCell ref="D51:E51"/>
    <mergeCell ref="F51:G51"/>
    <mergeCell ref="D52:E52"/>
    <mergeCell ref="F52:G52"/>
    <mergeCell ref="H52:J52"/>
    <mergeCell ref="D53:E53"/>
    <mergeCell ref="F53:G53"/>
    <mergeCell ref="D54:E54"/>
    <mergeCell ref="F54:G54"/>
    <mergeCell ref="H54:J54"/>
    <mergeCell ref="D55:E55"/>
    <mergeCell ref="F55:G55"/>
    <mergeCell ref="D57:E59"/>
    <mergeCell ref="F57:M57"/>
    <mergeCell ref="F58:M58"/>
    <mergeCell ref="F59:M59"/>
    <mergeCell ref="D60:E62"/>
    <mergeCell ref="F60:M60"/>
    <mergeCell ref="F61:M61"/>
    <mergeCell ref="F62:M62"/>
    <mergeCell ref="D63:E65"/>
    <mergeCell ref="F63:M63"/>
    <mergeCell ref="F64:M64"/>
    <mergeCell ref="F65:M65"/>
    <mergeCell ref="C67:D69"/>
    <mergeCell ref="F67:J67"/>
    <mergeCell ref="F68:J68"/>
    <mergeCell ref="F69:J69"/>
    <mergeCell ref="F70:M70"/>
    <mergeCell ref="F73:G73"/>
    <mergeCell ref="D75:E75"/>
    <mergeCell ref="F75:H75"/>
    <mergeCell ref="I75:M75"/>
    <mergeCell ref="D76:E76"/>
    <mergeCell ref="F76:H76"/>
    <mergeCell ref="I76:M76"/>
    <mergeCell ref="C77:E77"/>
    <mergeCell ref="F77:H77"/>
    <mergeCell ref="J77:M77"/>
    <mergeCell ref="D78:E78"/>
    <mergeCell ref="F78:M78"/>
    <mergeCell ref="D79:E79"/>
    <mergeCell ref="F79:M79"/>
    <mergeCell ref="C86:E86"/>
    <mergeCell ref="F86:H86"/>
    <mergeCell ref="F87:H87"/>
    <mergeCell ref="F88:H88"/>
    <mergeCell ref="F89:H89"/>
    <mergeCell ref="D90:E90"/>
    <mergeCell ref="F90:M90"/>
    <mergeCell ref="F91:H91"/>
    <mergeCell ref="F92:H92"/>
    <mergeCell ref="F93:H93"/>
    <mergeCell ref="D94:E94"/>
    <mergeCell ref="F94:M94"/>
    <mergeCell ref="D96:E96"/>
    <mergeCell ref="K96:M96"/>
    <mergeCell ref="D97:E97"/>
    <mergeCell ref="F97:M97"/>
    <mergeCell ref="D98:E98"/>
    <mergeCell ref="K98:M98"/>
    <mergeCell ref="D99:E99"/>
    <mergeCell ref="F99:M99"/>
    <mergeCell ref="D100:E100"/>
    <mergeCell ref="K100:M100"/>
    <mergeCell ref="D101:E101"/>
    <mergeCell ref="F101:M101"/>
    <mergeCell ref="D102:E102"/>
    <mergeCell ref="K102:M102"/>
    <mergeCell ref="D103:E103"/>
    <mergeCell ref="F103:M103"/>
    <mergeCell ref="D104:E104"/>
    <mergeCell ref="K104:M104"/>
    <mergeCell ref="D105:E105"/>
    <mergeCell ref="F105:M105"/>
    <mergeCell ref="D106:E106"/>
    <mergeCell ref="K106:M106"/>
    <mergeCell ref="D107:E107"/>
    <mergeCell ref="F107:M107"/>
    <mergeCell ref="D108:E108"/>
    <mergeCell ref="K108:M108"/>
    <mergeCell ref="D109:E109"/>
    <mergeCell ref="F109:M109"/>
    <mergeCell ref="D110:E110"/>
    <mergeCell ref="K110:M110"/>
    <mergeCell ref="D111:E111"/>
    <mergeCell ref="F111:M111"/>
    <mergeCell ref="D117:E117"/>
    <mergeCell ref="F117:M117"/>
    <mergeCell ref="D118:E118"/>
    <mergeCell ref="K118:M118"/>
    <mergeCell ref="D119:E119"/>
    <mergeCell ref="F119:M119"/>
    <mergeCell ref="D112:E112"/>
    <mergeCell ref="K112:M112"/>
    <mergeCell ref="D113:E113"/>
    <mergeCell ref="F113:M113"/>
    <mergeCell ref="D114:E114"/>
    <mergeCell ref="K114:M114"/>
    <mergeCell ref="D115:E115"/>
    <mergeCell ref="F115:M115"/>
    <mergeCell ref="D116:E116"/>
    <mergeCell ref="K116:M116"/>
  </mergeCells>
  <phoneticPr fontId="7"/>
  <conditionalFormatting sqref="B3:M119">
    <cfRule type="expression" dxfId="134" priority="1">
      <formula>_xlfn.ISFORMULA($R$4)=FALSE</formula>
    </cfRule>
  </conditionalFormatting>
  <conditionalFormatting sqref="F5">
    <cfRule type="expression" dxfId="133" priority="3">
      <formula>AND($F4&lt;&gt;"",F5="")</formula>
    </cfRule>
  </conditionalFormatting>
  <conditionalFormatting sqref="F8">
    <cfRule type="expression" dxfId="132" priority="37">
      <formula>AND(F7&lt;&gt;"",F8="")</formula>
    </cfRule>
  </conditionalFormatting>
  <conditionalFormatting sqref="F11">
    <cfRule type="expression" dxfId="131" priority="34">
      <formula>AND(F10&lt;&gt;"",F11="")</formula>
    </cfRule>
  </conditionalFormatting>
  <conditionalFormatting sqref="F13:F14">
    <cfRule type="expression" dxfId="130" priority="31">
      <formula>AND(F12&lt;&gt;"",F13="")</formula>
    </cfRule>
  </conditionalFormatting>
  <conditionalFormatting sqref="F15 F18">
    <cfRule type="expression" dxfId="129" priority="40">
      <formula>AND(H14&lt;&gt;"",F15="")</formula>
    </cfRule>
  </conditionalFormatting>
  <conditionalFormatting sqref="F24">
    <cfRule type="expression" dxfId="128" priority="29">
      <formula>AND(I23&lt;&gt;"",F24="")</formula>
    </cfRule>
  </conditionalFormatting>
  <conditionalFormatting sqref="F27 F30:G30 F33:G33 F36:G36 F39:G39">
    <cfRule type="expression" dxfId="127" priority="5">
      <formula>RIGHT($F26,1)="."</formula>
    </cfRule>
    <cfRule type="expression" dxfId="126" priority="9">
      <formula>AND(OR(AND(RIGHT($F26,1)="物",$I26&lt;&gt;""),AND(RIGHT($F26,1)&lt;&gt;"物",RIGHT($F26,1)&lt;&gt;".",RIGHT($F26,1)&lt;&gt;"")),$F27="")</formula>
    </cfRule>
  </conditionalFormatting>
  <conditionalFormatting sqref="F42:F48">
    <cfRule type="expression" dxfId="125" priority="41">
      <formula>AND(F41&lt;&gt;"",F42="")</formula>
    </cfRule>
  </conditionalFormatting>
  <conditionalFormatting sqref="F57">
    <cfRule type="expression" dxfId="124" priority="20">
      <formula>AND(F51&lt;&gt;"",F57="")</formula>
    </cfRule>
  </conditionalFormatting>
  <conditionalFormatting sqref="F60">
    <cfRule type="expression" dxfId="123" priority="19">
      <formula>AND(F53&lt;&gt;"",F60="")</formula>
    </cfRule>
  </conditionalFormatting>
  <conditionalFormatting sqref="F63">
    <cfRule type="expression" dxfId="122" priority="18">
      <formula>AND(F55&lt;&gt;"",F63="")</formula>
    </cfRule>
  </conditionalFormatting>
  <conditionalFormatting sqref="F67">
    <cfRule type="expression" dxfId="121" priority="48">
      <formula>AND(F57&lt;&gt;"",F67="")</formula>
    </cfRule>
  </conditionalFormatting>
  <conditionalFormatting sqref="F68:F70">
    <cfRule type="expression" dxfId="120" priority="17">
      <formula>AND(F67&lt;&gt;"",F68="")</formula>
    </cfRule>
  </conditionalFormatting>
  <conditionalFormatting sqref="F76:F77">
    <cfRule type="expression" dxfId="119" priority="13">
      <formula>AND(I75&lt;&gt;"",F76="")</formula>
    </cfRule>
  </conditionalFormatting>
  <conditionalFormatting sqref="F79">
    <cfRule type="expression" dxfId="118" priority="12">
      <formula>AND(F78&lt;&gt;"",F79="")</formula>
    </cfRule>
  </conditionalFormatting>
  <conditionalFormatting sqref="F87:F94">
    <cfRule type="expression" dxfId="117" priority="53">
      <formula>AND(F86&lt;&gt;"",F87="")</formula>
    </cfRule>
  </conditionalFormatting>
  <conditionalFormatting sqref="F97 F99 F101 F103 F105 F107 F109 F111 F113 F115 F117 F119">
    <cfRule type="expression" dxfId="116" priority="52">
      <formula>AND(COUNTIF(F96:K96,TRUE)&gt;0,F97="")</formula>
    </cfRule>
  </conditionalFormatting>
  <conditionalFormatting sqref="F132">
    <cfRule type="expression" dxfId="115" priority="87">
      <formula>AND(COUNTA($F$126:$M$129)&gt;0,F132="")</formula>
    </cfRule>
  </conditionalFormatting>
  <conditionalFormatting sqref="F136">
    <cfRule type="expression" dxfId="114" priority="75">
      <formula>AND(F135&lt;&gt;"",F136="")</formula>
    </cfRule>
  </conditionalFormatting>
  <conditionalFormatting sqref="F139">
    <cfRule type="expression" dxfId="113" priority="61">
      <formula>AND(F137&lt;&gt;"",F139="")</formula>
    </cfRule>
  </conditionalFormatting>
  <conditionalFormatting sqref="F12:G12">
    <cfRule type="expression" dxfId="112" priority="33">
      <formula>AND(F11&lt;&gt;"",F12="")</formula>
    </cfRule>
  </conditionalFormatting>
  <conditionalFormatting sqref="F17:G17">
    <cfRule type="expression" dxfId="111" priority="27">
      <formula>AND(F16&lt;&gt;"",F17="")</formula>
    </cfRule>
  </conditionalFormatting>
  <conditionalFormatting sqref="F51:G51">
    <cfRule type="expression" dxfId="110" priority="23">
      <formula>OR(AND(F50&lt;&gt;"",F50&lt;&gt;"その他",F51=""),AND(F50="その他",H50&lt;&gt;"",F51=""))</formula>
    </cfRule>
  </conditionalFormatting>
  <conditionalFormatting sqref="F53:G53">
    <cfRule type="expression" dxfId="109" priority="22">
      <formula>OR(AND(F52&lt;&gt;"",F52&lt;&gt;"その他",F53=""),AND(F52="その他",H52&lt;&gt;"",F53=""))</formula>
    </cfRule>
  </conditionalFormatting>
  <conditionalFormatting sqref="F55:G55">
    <cfRule type="expression" dxfId="108" priority="21">
      <formula>OR(AND(F54&lt;&gt;"",F54&lt;&gt;"その他",F55=""),AND(F54="その他",H54&lt;&gt;"",F55=""))</formula>
    </cfRule>
  </conditionalFormatting>
  <conditionalFormatting sqref="F124:G124">
    <cfRule type="expression" dxfId="107" priority="532">
      <formula>AND(J124&lt;&gt;"",F124="")</formula>
    </cfRule>
  </conditionalFormatting>
  <conditionalFormatting sqref="F126:G126">
    <cfRule type="expression" dxfId="106" priority="562">
      <formula>AND(J124&lt;&gt;"",F126="")</formula>
    </cfRule>
  </conditionalFormatting>
  <conditionalFormatting sqref="F134:G134">
    <cfRule type="expression" dxfId="105" priority="83">
      <formula>AND(F133&lt;&gt;"",F134="")</formula>
    </cfRule>
  </conditionalFormatting>
  <conditionalFormatting sqref="F6:M7">
    <cfRule type="expression" dxfId="104" priority="38">
      <formula>AND(F5&lt;&gt;"",F6="")</formula>
    </cfRule>
  </conditionalFormatting>
  <conditionalFormatting sqref="F9:M10">
    <cfRule type="expression" dxfId="103" priority="35">
      <formula>AND(F8&lt;&gt;"",F9="")</formula>
    </cfRule>
  </conditionalFormatting>
  <conditionalFormatting sqref="F16:M16">
    <cfRule type="expression" dxfId="102" priority="28">
      <formula>AND(F15&lt;&gt;"",F16="")</formula>
    </cfRule>
  </conditionalFormatting>
  <conditionalFormatting sqref="F19:M20">
    <cfRule type="expression" dxfId="101" priority="24">
      <formula>AND(F18&lt;&gt;"",F19="")</formula>
    </cfRule>
  </conditionalFormatting>
  <conditionalFormatting sqref="F28:M28 F31:M31 F34:M34 F37:M37 F40:M40">
    <cfRule type="expression" dxfId="100" priority="8">
      <formula>AND(OR(AND(OR(RIGHT($F26,1)=".",RIGHT($F27,1)="."),$I27&lt;&gt;""),AND($F27&lt;&gt;"",RIGHT($F27,1)&lt;&gt;".")),$F28="")</formula>
    </cfRule>
  </conditionalFormatting>
  <conditionalFormatting sqref="F58:M59 F61:M62 F64:M65">
    <cfRule type="expression" dxfId="99" priority="43">
      <formula>AND(F57&lt;&gt;"",F58="")</formula>
    </cfRule>
  </conditionalFormatting>
  <conditionalFormatting sqref="F127:M129">
    <cfRule type="expression" dxfId="98" priority="62">
      <formula>AND(F126&lt;&gt;"",F127="")</formula>
    </cfRule>
  </conditionalFormatting>
  <conditionalFormatting sqref="F133:M133">
    <cfRule type="expression" dxfId="97" priority="84">
      <formula>AND(F132&lt;&gt;"",F133="")</formula>
    </cfRule>
  </conditionalFormatting>
  <conditionalFormatting sqref="F135:M135">
    <cfRule type="expression" dxfId="96" priority="76">
      <formula>AND(L134&lt;&gt;"",F135="")</formula>
    </cfRule>
  </conditionalFormatting>
  <conditionalFormatting sqref="F137:M137">
    <cfRule type="expression" dxfId="95" priority="72">
      <formula>AND(F136&lt;&gt;"",F137="")</formula>
    </cfRule>
  </conditionalFormatting>
  <conditionalFormatting sqref="G154:G158">
    <cfRule type="expression" dxfId="94" priority="140">
      <formula>MOD(G154,1)=0</formula>
    </cfRule>
  </conditionalFormatting>
  <conditionalFormatting sqref="G164:H164">
    <cfRule type="expression" dxfId="93" priority="218">
      <formula>AND(F163&lt;&gt;"",F164="")</formula>
    </cfRule>
  </conditionalFormatting>
  <conditionalFormatting sqref="G154:K158">
    <cfRule type="expression" dxfId="92" priority="320">
      <formula>AND($E154&lt;&gt;"",G154="")</formula>
    </cfRule>
  </conditionalFormatting>
  <conditionalFormatting sqref="G80:M83">
    <cfRule type="expression" dxfId="91" priority="2">
      <formula>AND($F$79&lt;&gt;"",COUNTIF($F$80:$F$82,TRUE)&lt;&gt;3)</formula>
    </cfRule>
  </conditionalFormatting>
  <conditionalFormatting sqref="G139:M148">
    <cfRule type="expression" dxfId="90" priority="60">
      <formula>AND(F139&lt;&gt;"",G139="")</formula>
    </cfRule>
  </conditionalFormatting>
  <conditionalFormatting sqref="H14">
    <cfRule type="expression" dxfId="89" priority="30">
      <formula>AND(F14&lt;&gt;"",H14="")</formula>
    </cfRule>
  </conditionalFormatting>
  <conditionalFormatting sqref="H17">
    <cfRule type="expression" dxfId="88" priority="26">
      <formula>AND(F17&lt;&gt;"",H17="")</formula>
    </cfRule>
  </conditionalFormatting>
  <conditionalFormatting sqref="H50:J50 H52:J52 H54:J54">
    <cfRule type="expression" dxfId="87" priority="45">
      <formula>$F50="その他"</formula>
    </cfRule>
    <cfRule type="expression" dxfId="86" priority="44">
      <formula>AND($F50="その他",$H50="")</formula>
    </cfRule>
  </conditionalFormatting>
  <conditionalFormatting sqref="H50:J50">
    <cfRule type="expression" dxfId="85" priority="42">
      <formula>$F50="その他"</formula>
    </cfRule>
  </conditionalFormatting>
  <conditionalFormatting sqref="H52:J52">
    <cfRule type="expression" dxfId="84" priority="46">
      <formula>$F52="その他"</formula>
    </cfRule>
  </conditionalFormatting>
  <conditionalFormatting sqref="H54:J54">
    <cfRule type="expression" dxfId="83" priority="47">
      <formula>$F54="その他"</formula>
    </cfRule>
  </conditionalFormatting>
  <conditionalFormatting sqref="H126:M126">
    <cfRule type="expression" dxfId="82" priority="561">
      <formula>AND(M124&lt;&gt;"",H126="")</formula>
    </cfRule>
  </conditionalFormatting>
  <conditionalFormatting sqref="I23">
    <cfRule type="expression" dxfId="81" priority="4">
      <formula>AND(F23&lt;&gt;"",I23="")</formula>
    </cfRule>
  </conditionalFormatting>
  <conditionalFormatting sqref="I26 I29 I32 I35 I38">
    <cfRule type="expression" dxfId="80" priority="6">
      <formula>AND(RIGHT($F26,1)&lt;&gt;"物",$F26&lt;&gt;"")</formula>
    </cfRule>
    <cfRule type="expression" dxfId="79" priority="10">
      <formula>AND(RIGHT($F26,1)="物",$I26="")</formula>
    </cfRule>
  </conditionalFormatting>
  <conditionalFormatting sqref="I75:I76">
    <cfRule type="expression" dxfId="78" priority="14">
      <formula>AND(F75&lt;&gt;"",I75="")</formula>
    </cfRule>
  </conditionalFormatting>
  <conditionalFormatting sqref="I77">
    <cfRule type="expression" dxfId="77" priority="51">
      <formula>AND($F77&lt;&gt;"",#REF!="")</formula>
    </cfRule>
  </conditionalFormatting>
  <conditionalFormatting sqref="I134:J134">
    <cfRule type="expression" dxfId="76" priority="80">
      <formula>AND(F134&lt;&gt;"",I134="")</formula>
    </cfRule>
  </conditionalFormatting>
  <conditionalFormatting sqref="I27:M27 I30:M30 I33:M33 I36:M36 I39:M39">
    <cfRule type="expression" dxfId="75" priority="11">
      <formula>AND(OR(RIGHT($F26,1)=".",AND($F26&lt;&gt;"",RIGHT($F27,1)=".")),$I27="")</formula>
    </cfRule>
    <cfRule type="expression" dxfId="74" priority="7">
      <formula>OR(AND(RIGHT($F26,1)&lt;&gt;".",RIGHT($F27,1)&lt;&gt;".",$F26&lt;&gt;"",$F27&lt;&gt;""),AND(RIGHT($F27,1)&lt;&gt;".",$F27&lt;&gt;""))</formula>
    </cfRule>
  </conditionalFormatting>
  <conditionalFormatting sqref="J77">
    <cfRule type="expression" dxfId="73" priority="50">
      <formula>AND(#REF!&lt;&gt;"",J77="")</formula>
    </cfRule>
  </conditionalFormatting>
  <conditionalFormatting sqref="J124:K124">
    <cfRule type="expression" dxfId="72" priority="217">
      <formula>AND(F123&lt;&gt;"",J124="")</formula>
    </cfRule>
  </conditionalFormatting>
  <conditionalFormatting sqref="L15:M15 F78">
    <cfRule type="expression" dxfId="71" priority="15">
      <formula>AND(J14&lt;&gt;"",F15="")</formula>
    </cfRule>
  </conditionalFormatting>
  <conditionalFormatting sqref="L134:M134">
    <cfRule type="expression" dxfId="70" priority="79">
      <formula>AND(I134&lt;&gt;"",L134="")</formula>
    </cfRule>
  </conditionalFormatting>
  <conditionalFormatting sqref="N154:N158">
    <cfRule type="expression" dxfId="69" priority="101">
      <formula>AND($K154&lt;&gt;"",$N154="")</formula>
    </cfRule>
  </conditionalFormatting>
  <dataValidations count="52">
    <dataValidation type="list" allowBlank="1" showInputMessage="1" showErrorMessage="1" sqref="F52:G52 F50:G50 F54:G54" xr:uid="{BCD89352-8FAE-449D-8C95-255D65BE73A0}">
      <formula1>INDIRECT("国名")</formula1>
    </dataValidation>
    <dataValidation type="list" allowBlank="1" showInputMessage="1" showErrorMessage="1" prompt="代表番号か部署直通か選択してください" sqref="H17" xr:uid="{FA13A450-396A-4007-8638-25FE00D8D56C}">
      <formula1>"（代表）,（直通）,（担当携帯）"</formula1>
    </dataValidation>
    <dataValidation type="list" allowBlank="1" showInputMessage="1" showErrorMessage="1" prompt="重要度の高い順に、３つ選択してください" sqref="F67:J69" xr:uid="{95C13CED-5797-45B4-BEF2-AF565AD386D8}">
      <formula1>INDIRECT("海外展開ビジョンと方策")</formula1>
    </dataValidation>
    <dataValidation type="custom" imeMode="disabled" allowBlank="1" showInputMessage="1" showErrorMessage="1" error="半角で入力してください。" prompt="半角で入力してください。_x000a_900-0001など" sqref="F8:G8" xr:uid="{DA6805BD-3CF4-4BF5-ADAA-47477E9D450A}">
      <formula1>LEN(F8)=LENB(F8)</formula1>
    </dataValidation>
    <dataValidation imeMode="disabled" allowBlank="1" showInputMessage="1" showErrorMessage="1" sqref="G163:H164 F123:G123 F139:F148" xr:uid="{1643DD3E-AD56-4840-9D42-BB509E24EB3C}"/>
    <dataValidation type="custom" imeMode="disabled" allowBlank="1" showInputMessage="1" showErrorMessage="1" sqref="F55:G55 F51:G51 F53:G53 F42:G48 G154:H158" xr:uid="{E154BB13-FA4F-4219-A2B9-D5FF0E22E55E}">
      <formula1>ISNUMBER(F42)</formula1>
    </dataValidation>
    <dataValidation type="custom" imeMode="disabled" allowBlank="1" showInputMessage="1" showErrorMessage="1" prompt="今年度の輸出目標額を記入してください。入力単位は（円）。_x000a_半角数字で入力してください。" sqref="F86:H86" xr:uid="{B273ADFC-6A6C-4232-B8D7-54462D4613CD}">
      <formula1>ISNUMBER(F86)</formula1>
    </dataValidation>
    <dataValidation type="custom" imeMode="fullKatakana" allowBlank="1" showInputMessage="1" showErrorMessage="1" error="全角カナで入力してください" prompt="全角カナで入力してください" sqref="F5:M5 F10:M10" xr:uid="{3329A2AA-472A-44E9-ACC9-571B8A0BA4D9}">
      <formula1>PHONETIC(F5)=F5</formula1>
    </dataValidation>
    <dataValidation type="whole" imeMode="disabled" allowBlank="1" showInputMessage="1" showErrorMessage="1" error="半角数字で入力してください。" prompt="半角数字で入力してください。" sqref="F41:G41" xr:uid="{FC9830CA-6418-4AE6-A662-B8EBC2A37947}">
      <formula1>2000</formula1>
      <formula2>2030</formula2>
    </dataValidation>
    <dataValidation allowBlank="1" showInputMessage="1" showErrorMessage="1" prompt="「〇〇銀行」、「△△信用金庫」のように入力してください。" sqref="H74 F75:H75" xr:uid="{42ED2C8C-62D6-4F61-A0B0-EB5186B245A5}"/>
    <dataValidation allowBlank="1" showInputMessage="1" showErrorMessage="1" prompt="本店の場合は「本店」、支店の場合は「△△支店」と入力してください。_x000a_ゆうちょ銀行の場合は、振込用の店名を入力ください。" sqref="F76" xr:uid="{874B9BA3-F0A8-4CE3-AF3D-38CD482FEC86}"/>
    <dataValidation type="list" allowBlank="1" showInputMessage="1" showErrorMessage="1" sqref="F136:H136" xr:uid="{97A731AE-C920-4D46-A04D-BC11C872AD62}">
      <formula1>活動の目的・概要</formula1>
    </dataValidation>
    <dataValidation type="custom" imeMode="disabled" allowBlank="1" showInputMessage="1" showErrorMessage="1" error="半角で入力してください。" prompt="半角で入力してください。" sqref="G21 F19:M19" xr:uid="{A2D1B27A-9CEA-40E1-BF46-F26E7C1AF1FD}">
      <formula1>LEN(F19)=LENB(F19)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154:K158" xr:uid="{85314745-E3DF-41E1-9FB0-3C8818C59D5C}">
      <formula1>ISNUMBER(K154)</formula1>
    </dataValidation>
    <dataValidation type="whole" imeMode="disabled" operator="greaterThanOrEqual" allowBlank="1" showInputMessage="1" showErrorMessage="1" error="半角数字で入力してください。" prompt="代表者を含めた総数を、半角数字で入力してください。" sqref="F14:G14" xr:uid="{9A88297B-7FD9-476E-BB64-475EF6DD32B5}">
      <formula1>0</formula1>
    </dataValidation>
    <dataValidation type="custom" imeMode="disabled" allowBlank="1" showInputMessage="1" showErrorMessage="1" error="半角で入力してください。" prompt="半角で入力してください。_x000a_自社ウェブサイトがない場合は、「None」と入力。" sqref="F20:M20" xr:uid="{CE6D307F-9893-4C69-BA4C-EEA5F0C1BB33}">
      <formula1>LEN(F20)=LENB(F20)</formula1>
    </dataValidation>
    <dataValidation type="list" allowBlank="1" showInputMessage="1" showErrorMessage="1" prompt="税務署に届け出ている本業の業種を、リストから選択してください" sqref="I23:M23" xr:uid="{65E133AC-F219-4580-A3CB-7E22EEC86481}">
      <formula1>INDIRECT("業種")</formula1>
    </dataValidation>
    <dataValidation type="custom" imeMode="disabled" allowBlank="1" showInputMessage="1" showErrorMessage="1" error="半角で入力してください。" prompt="ハイフン（-）を入れ、半角数字で入力してください。_x000a_例.098-123-4567" sqref="F18:G18" xr:uid="{8353B91E-E450-4EB9-988C-A3D125391617}">
      <formula1>LEN(F18)=LENB(F18)</formula1>
    </dataValidation>
    <dataValidation imeMode="disabled" allowBlank="1" showInputMessage="1" showErrorMessage="1" prompt="履歴事項全部証明書（登記簿）に記載のある「会社成立の年月日」と一致すること。" sqref="F11:G11" xr:uid="{3F4887A0-D432-4F34-BB3B-0FAAB1E0B9C3}"/>
    <dataValidation allowBlank="1" showInputMessage="1" showErrorMessage="1" prompt="口座名義人は、通帳表面に記載のある表記に合わせて記入すること" sqref="F78:M78" xr:uid="{2D69641C-8383-4C18-80D2-6F92D89BAB56}"/>
    <dataValidation allowBlank="1" showInputMessage="1" showErrorMessage="1" prompt="確認事項の内容をそれぞれ確認し、チェック欄を「✔」すること。_x000a_メールマガジンについては、任意です。" sqref="F80:G83" xr:uid="{A8A94945-30A1-45D8-87D0-341EEA1BC354}"/>
    <dataValidation allowBlank="1" showInputMessage="1" showErrorMessage="1" prompt="参加予定のイベント・商談会、渡航・招聘等を具体的に記入してください。" sqref="F97:M97 F99:M99 F101:M101 F103:M103 F105:M105 F107:M107 F109:M109 F111:M111 F113:M113 F115:M115 F117:M117 F119:M119" xr:uid="{DC4139A0-A2D5-4157-9F9E-05366949D00A}"/>
    <dataValidation type="custom" imeMode="disabled" allowBlank="1" showInputMessage="1" showErrorMessage="1" error="半角で入力してください。" prompt="ハイフン（-）を入れ、半角数字で入力してください。_x000a_例.098-123-4567、090-1234-5678" sqref="F17:G17" xr:uid="{38DF0E75-0EC3-4397-907C-B134072C9949}">
      <formula1>LEN(F17)=LENB(F17)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154:N158" xr:uid="{B7A57358-FE3D-4D60-AA27-223593AE7267}">
      <formula1>0</formula1>
      <formula2>100</formula2>
    </dataValidation>
    <dataValidation type="list" allowBlank="1" showInputMessage="1" showErrorMessage="1" sqref="F132:H132" xr:uid="{EF0932CD-0395-4D7D-BFC0-E26C275EA7D9}">
      <formula1>改良経緯</formula1>
    </dataValidation>
    <dataValidation type="list" allowBlank="1" showInputMessage="1" showErrorMessage="1" sqref="I134:J134 L134:M134 F134:G134" xr:uid="{6A8E79E1-2571-4B6A-A551-3C03C4909B26}">
      <formula1>改良項目</formula1>
    </dataValidation>
    <dataValidation imeMode="disabled" allowBlank="1" showInputMessage="1" showErrorMessage="1" prompt="申請日から２週間程度の審査機関を空けてから開始日とすること" sqref="F124:G124" xr:uid="{6B3B1F92-F7C0-403E-9673-891654475DE6}"/>
    <dataValidation type="list" allowBlank="1" showInputMessage="1" showErrorMessage="1" prompt="昨年度の課題について、重要度の１番高いものを選択してください。" sqref="F87:H87" xr:uid="{5F283E2C-BA41-4D76-B7D5-A9454654882E}">
      <formula1>課題</formula1>
    </dataValidation>
    <dataValidation type="list" imeMode="disabled" allowBlank="1" showInputMessage="1" showErrorMessage="1" error="1～12のいずれかを入力" prompt="1～12のいずれかの月を選択" sqref="F13:G13" xr:uid="{44E1F031-4D9C-4C01-A135-371313B23DD3}">
      <formula1>"1,2,3,4,5,6,7,8,9,10,11,12"</formula1>
    </dataValidation>
    <dataValidation type="whole" imeMode="disabled" operator="greaterThanOrEqual" allowBlank="1" showInputMessage="1" showErrorMessage="1" error="半角数字で入力してください。" prompt="うち、非正規社員の人数を半角数字で入力してください。" sqref="H14" xr:uid="{B5841E5D-C813-4F19-93E6-E47974095655}">
      <formula1>0</formula1>
    </dataValidation>
    <dataValidation type="custom" imeMode="disabled" allowBlank="1" showInputMessage="1" showErrorMessage="1" error="13桁の半角数字になっているか確認してください。" prompt="ハイフン（‐）は入れずに、12桁か13桁の法人番号を半角数字で入力してください。_x000a_※海外企業は不要です。" sqref="F12:G12" xr:uid="{A66B46C3-6712-4684-ABFE-9BAC431FECD9}">
      <formula1>OR(LEN(F12)=12,LEN(F12)=13)</formula1>
    </dataValidation>
    <dataValidation type="custom" showInputMessage="1" showErrorMessage="1" error="大分類・品目で「その他」を選択した時のみ入力できます。" prompt="大分類・品目で「その他」を選択した際は、品目名を手入力してください。" sqref="I33:M33 I27:M27 I39:M39 I30:M30 I36:M36" xr:uid="{C4090F10-E45C-43B2-9523-7ED51E4B7258}">
      <formula1>OR(RIGHT(F26,1)=".",RIGHT(F27,1)=".")</formula1>
    </dataValidation>
    <dataValidation type="list" allowBlank="1" showInputMessage="1" showErrorMessage="1" prompt="昨年度の課題について、重要度の３番目に高いものを選択してください。" sqref="F89:H89" xr:uid="{D7D1AA88-E46A-4E3A-9763-CEB4F16CCD07}">
      <formula1>INDIRECT("課題")</formula1>
    </dataValidation>
    <dataValidation type="custom" imeMode="disabled" allowBlank="1" showInputMessage="1" showErrorMessage="1" error="3桁の半角数字で入力してください。" prompt="店番を３桁の半角数字で入力してください。" sqref="F77" xr:uid="{C7FEF72A-3497-4440-90AF-680F47ACBA6F}">
      <formula1>AND(LEN(F77)=3,ISNUMBER(VALUE(F77)))</formula1>
    </dataValidation>
    <dataValidation type="custom" imeMode="disabled" allowBlank="1" showInputMessage="1" showErrorMessage="1" prompt="口座番号を入力してください。_x000a_６桁の場合は頭に「０」を追加し、７桁の半角数字で入力してください。_x000a_ゆうちょ銀行をご使用の場合、振込用の口座番号を入力ください。" sqref="J77:M77" xr:uid="{4B1A16A0-808D-4152-8CED-DEBF4B8D38AD}">
      <formula1>AND(LEN(J77)=7,ISNUMBER(VALUE(J77)))</formula1>
    </dataValidation>
    <dataValidation type="list" allowBlank="1" showInputMessage="1" showErrorMessage="1" prompt="大分類をリストから選択してください" sqref="F26:H26 F38:H38 F32:H32 F35:H35 F29:H29" xr:uid="{250C56DF-5097-4A81-8854-3BE704755FD4}">
      <formula1>大分類</formula1>
    </dataValidation>
    <dataValidation type="list" allowBlank="1" showInputMessage="1" showErrorMessage="1" prompt="中分類をリストから選択してください" sqref="I26:M26 I32:M32 I35:M35 I38:M38 I29:M29" xr:uid="{C7D16014-DFC7-411A-8145-CCB3BF685130}">
      <formula1>INDIRECT(IF(RIGHT(F26,1)="物",F26,""))</formula1>
    </dataValidation>
    <dataValidation type="list" showInputMessage="1" showErrorMessage="1" error="その他を選択した時のみ入力可能です。" prompt="品目をリストから選択してください" sqref="F27:H27 F33:H33 F36:H36" xr:uid="{7E4D2523-CFBA-414C-B22B-21197A3A69C3}">
      <formula1>INDIRECT(IF(RIGHT(F26,1)="物",I26,F26))</formula1>
    </dataValidation>
    <dataValidation type="list" allowBlank="1" showInputMessage="1" showErrorMessage="1" prompt="品目をリストから選択してください" sqref="F39:H39 F30:H30" xr:uid="{380D9CDC-64DD-4A83-A087-D33FECA78B20}">
      <formula1>INDIRECT(IF(RIGHT(F29,1)="物",I29,F29))</formula1>
    </dataValidation>
    <dataValidation type="list" allowBlank="1" showInputMessage="1" showErrorMessage="1" prompt="補助対象事業者の種別を選択してください。" sqref="F23:H23" xr:uid="{DC0C0417-E5C7-49F8-9C2E-466D468B2360}">
      <formula1>INDIRECT("補助対象事業者")</formula1>
    </dataValidation>
    <dataValidation allowBlank="1" showInputMessage="1" showErrorMessage="1" prompt="事業の詳細を入力してください。" sqref="F24:M24" xr:uid="{FE20BF0E-C052-4395-9D63-122A3634E0B3}"/>
    <dataValidation allowBlank="1" showInputMessage="1" showErrorMessage="1" prompt="その他の国名を入力してください。" sqref="H50:J50 H52:J52 H54:J54" xr:uid="{5E5A2CFC-BDE9-4C68-831C-CE5BEF6EE2A8}"/>
    <dataValidation type="custom" imeMode="fullKatakana" allowBlank="1" showInputMessage="1" showErrorMessage="1" error="全角カナで入力してください" prompt="銀行名を全角カナで入力してください" sqref="I75:M75" xr:uid="{6DC825F1-D62D-47D2-AC99-429211B9E742}">
      <formula1>PHONETIC(I75)=I75</formula1>
    </dataValidation>
    <dataValidation type="custom" imeMode="fullKatakana" allowBlank="1" showInputMessage="1" showErrorMessage="1" error="全角カナで入力してください" prompt="支店名を全角カナで入力してください" sqref="I76:M76" xr:uid="{4AF78417-AB35-46AA-8B21-8C70FA27743F}">
      <formula1>PHONETIC(I76)=I76</formula1>
    </dataValidation>
    <dataValidation type="list" allowBlank="1" showInputMessage="1" showErrorMessage="1" prompt="預金種目を選択してください。" sqref="I77" xr:uid="{54B09430-B9D2-466D-AB70-DF90E611FD6A}">
      <formula1>"普通預金,当座預金"</formula1>
    </dataValidation>
    <dataValidation type="custom" imeMode="fullKatakana" allowBlank="1" showInputMessage="1" showErrorMessage="1" error="全角カナで入力してください" prompt="口座名義を全角カナで入力してください" sqref="F79:M79" xr:uid="{59572350-4E2C-495F-952E-D1F455C90224}">
      <formula1>PHONETIC(F79)=F79</formula1>
    </dataValidation>
    <dataValidation type="list" allowBlank="1" showInputMessage="1" showErrorMessage="1" prompt="過去に沖縄県に対して入札参加資格をもっているか。_x000a_どちらかを選択してください" sqref="F73" xr:uid="{21C7FF02-35CB-42EA-862B-7E692137600F}">
      <formula1>"有,無"</formula1>
    </dataValidation>
    <dataValidation type="list" allowBlank="1" showInputMessage="1" showErrorMessage="1" prompt="今年度の戦略、展開方法について、重要度の１番高いものを選択してください。" sqref="F91:H91" xr:uid="{8E087C36-B58D-4645-8935-DD070F116795}">
      <formula1>INDIRECT("海外展開ビジョンと方策")</formula1>
    </dataValidation>
    <dataValidation type="list" allowBlank="1" showInputMessage="1" showErrorMessage="1" prompt="今年度の戦略、展開方法について、重要度の２番目に高いものを選択してください。" sqref="F92:H92" xr:uid="{3829956B-ACE9-4871-A943-EDA2D0ADA389}">
      <formula1>INDIRECT("海外展開ビジョンと方策")</formula1>
    </dataValidation>
    <dataValidation type="list" allowBlank="1" showInputMessage="1" showErrorMessage="1" prompt="今年度の戦略、展開方法について、重要度の３番目に高いものを選択してください。" sqref="F93:H93" xr:uid="{C48C6808-0CB9-4FCD-8AA6-CDCB9A6FB47A}">
      <formula1>INDIRECT("海外展開ビジョンと方策")</formula1>
    </dataValidation>
    <dataValidation type="list" allowBlank="1" showInputMessage="1" showErrorMessage="1" prompt="昨年度の課題について、重要度の２番目に高いものを選択してください。" sqref="F88:H88" xr:uid="{E89D12F6-9E1F-4D7A-B332-63CFF3AEB0EA}">
      <formula1>INDIRECT("課題")</formula1>
    </dataValidation>
    <dataValidation imeMode="disabled" allowBlank="1" showInputMessage="1" showErrorMessage="1" prompt="支払予定日または納品日" sqref="J124:K124" xr:uid="{EB99015D-0BE3-4AB6-92DE-1E408A06134A}"/>
  </dataValidations>
  <hyperlinks>
    <hyperlink ref="F122:G122" location="'21.別紙8(1)活動写真'!A1" display="→活動写真入力シートへ" xr:uid="{39FB0905-E1D9-4D29-941F-6019FEAD1961}"/>
    <hyperlink ref="F122:H122" location="改良商品入力!A1" display="→改良商品入力シートへ" xr:uid="{0D60C5EC-0BD1-4A7C-BF9F-7696D32C9396}"/>
    <hyperlink ref="F150:G150" location="'21.別紙8(1)活動写真'!A1" display="→活動写真入力シートへ" xr:uid="{8E996D4B-04E2-4265-ABE7-5262C91B45D8}"/>
    <hyperlink ref="F150:H150" location="'10.(別紙3)企画書'!A1" display="→１点目、２点目の商品写真入力へ" xr:uid="{C9DCBDAA-0532-4A9C-9ACB-410A16C2B7A2}"/>
    <hyperlink ref="K150:L150" location="'21.別紙8(1)活動写真'!A1" display="→活動写真入力シートへ" xr:uid="{79615C8D-575C-4BBD-8F03-9BD171D0DB80}"/>
    <hyperlink ref="K150:M150" location="'10.(別紙3続き)商品写真'!A1" display="→３点目以降の商品写真入力へ" xr:uid="{0E855EA7-A08C-4E66-A08C-491D101D37DC}"/>
  </hyperlinks>
  <pageMargins left="0.7" right="0.7" top="0.75" bottom="0.75" header="0.3" footer="0.3"/>
  <pageSetup paperSize="9" scale="54" orientation="portrait" r:id="rId1"/>
  <rowBreaks count="1" manualBreakCount="1">
    <brk id="151" max="1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402" r:id="rId4" name="Group Box 178">
              <controlPr defaultSize="0" autoFill="0" autoPict="0">
                <anchor moveWithCells="1">
                  <from>
                    <xdr:col>4</xdr:col>
                    <xdr:colOff>472440</xdr:colOff>
                    <xdr:row>119</xdr:row>
                    <xdr:rowOff>0</xdr:rowOff>
                  </from>
                  <to>
                    <xdr:col>7</xdr:col>
                    <xdr:colOff>53340</xdr:colOff>
                    <xdr:row>120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5" r:id="rId5" name="Group Box 181">
              <controlPr defaultSize="0" autoFill="0" autoPict="0">
                <anchor moveWithCells="1">
                  <from>
                    <xdr:col>4</xdr:col>
                    <xdr:colOff>449580</xdr:colOff>
                    <xdr:row>119</xdr:row>
                    <xdr:rowOff>0</xdr:rowOff>
                  </from>
                  <to>
                    <xdr:col>7</xdr:col>
                    <xdr:colOff>68580</xdr:colOff>
                    <xdr:row>120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6" r:id="rId6" name="Check Box 342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22860</xdr:rowOff>
                  </from>
                  <to>
                    <xdr:col>12</xdr:col>
                    <xdr:colOff>655320</xdr:colOff>
                    <xdr:row>80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7" r:id="rId7" name="Check Box 343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7620</xdr:rowOff>
                  </from>
                  <to>
                    <xdr:col>12</xdr:col>
                    <xdr:colOff>655320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8" r:id="rId8" name="Check Box 344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0</xdr:rowOff>
                  </from>
                  <to>
                    <xdr:col>12</xdr:col>
                    <xdr:colOff>655320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69" r:id="rId9" name="Check Box 345">
              <controlPr locked="0" defaultSize="0" autoFill="0" autoLine="0" autoPict="0">
                <anchor moveWithCells="1">
                  <from>
                    <xdr:col>5</xdr:col>
                    <xdr:colOff>342900</xdr:colOff>
                    <xdr:row>82</xdr:row>
                    <xdr:rowOff>0</xdr:rowOff>
                  </from>
                  <to>
                    <xdr:col>12</xdr:col>
                    <xdr:colOff>655320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0" r:id="rId10" name="Check Box 346">
              <controlPr defaultSize="0" autoFill="0" autoLine="0" autoPict="0" altText="">
                <anchor moveWithCells="1">
                  <from>
                    <xdr:col>5</xdr:col>
                    <xdr:colOff>45720</xdr:colOff>
                    <xdr:row>95</xdr:row>
                    <xdr:rowOff>0</xdr:rowOff>
                  </from>
                  <to>
                    <xdr:col>5</xdr:col>
                    <xdr:colOff>838200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1" r:id="rId11" name="Check Box 347">
              <controlPr defaultSize="0" autoFill="0" autoLine="0" autoPict="0">
                <anchor moveWithCells="1">
                  <from>
                    <xdr:col>6</xdr:col>
                    <xdr:colOff>68580</xdr:colOff>
                    <xdr:row>95</xdr:row>
                    <xdr:rowOff>0</xdr:rowOff>
                  </from>
                  <to>
                    <xdr:col>6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2" r:id="rId12" name="Check Box 348">
              <controlPr defaultSize="0" autoFill="0" autoLine="0" autoPict="0">
                <anchor moveWithCells="1">
                  <from>
                    <xdr:col>7</xdr:col>
                    <xdr:colOff>68580</xdr:colOff>
                    <xdr:row>95</xdr:row>
                    <xdr:rowOff>0</xdr:rowOff>
                  </from>
                  <to>
                    <xdr:col>7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3" r:id="rId13" name="Check Box 349">
              <controlPr defaultSize="0" autoFill="0" autoLine="0" autoPict="0">
                <anchor moveWithCells="1">
                  <from>
                    <xdr:col>8</xdr:col>
                    <xdr:colOff>68580</xdr:colOff>
                    <xdr:row>95</xdr:row>
                    <xdr:rowOff>0</xdr:rowOff>
                  </from>
                  <to>
                    <xdr:col>8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4" r:id="rId14" name="Check Box 350">
              <controlPr defaultSize="0" autoFill="0" autoLine="0" autoPict="0">
                <anchor moveWithCells="1">
                  <from>
                    <xdr:col>9</xdr:col>
                    <xdr:colOff>76200</xdr:colOff>
                    <xdr:row>95</xdr:row>
                    <xdr:rowOff>0</xdr:rowOff>
                  </from>
                  <to>
                    <xdr:col>9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5" r:id="rId15" name="Check Box 351">
              <controlPr defaultSize="0" autoFill="0" autoLine="0" autoPict="0">
                <anchor moveWithCells="1">
                  <from>
                    <xdr:col>10</xdr:col>
                    <xdr:colOff>76200</xdr:colOff>
                    <xdr:row>95</xdr:row>
                    <xdr:rowOff>0</xdr:rowOff>
                  </from>
                  <to>
                    <xdr:col>10</xdr:col>
                    <xdr:colOff>868680</xdr:colOff>
                    <xdr:row>95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6" r:id="rId16" name="Check Box 352">
              <controlPr defaultSize="0" autoFill="0" autoLine="0" autoPict="0">
                <anchor moveWithCells="1">
                  <from>
                    <xdr:col>5</xdr:col>
                    <xdr:colOff>45720</xdr:colOff>
                    <xdr:row>97</xdr:row>
                    <xdr:rowOff>15240</xdr:rowOff>
                  </from>
                  <to>
                    <xdr:col>5</xdr:col>
                    <xdr:colOff>838200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7" r:id="rId17" name="Check Box 353">
              <controlPr defaultSize="0" autoFill="0" autoLine="0" autoPict="0">
                <anchor moveWithCells="1">
                  <from>
                    <xdr:col>6</xdr:col>
                    <xdr:colOff>68580</xdr:colOff>
                    <xdr:row>97</xdr:row>
                    <xdr:rowOff>15240</xdr:rowOff>
                  </from>
                  <to>
                    <xdr:col>6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8" r:id="rId18" name="Check Box 354">
              <controlPr defaultSize="0" autoFill="0" autoLine="0" autoPict="0">
                <anchor moveWithCells="1">
                  <from>
                    <xdr:col>7</xdr:col>
                    <xdr:colOff>68580</xdr:colOff>
                    <xdr:row>97</xdr:row>
                    <xdr:rowOff>15240</xdr:rowOff>
                  </from>
                  <to>
                    <xdr:col>7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79" r:id="rId19" name="Check Box 355">
              <controlPr defaultSize="0" autoFill="0" autoLine="0" autoPict="0">
                <anchor moveWithCells="1">
                  <from>
                    <xdr:col>8</xdr:col>
                    <xdr:colOff>68580</xdr:colOff>
                    <xdr:row>97</xdr:row>
                    <xdr:rowOff>15240</xdr:rowOff>
                  </from>
                  <to>
                    <xdr:col>8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0" r:id="rId20" name="Check Box 356">
              <controlPr defaultSize="0" autoFill="0" autoLine="0" autoPict="0">
                <anchor moveWithCells="1">
                  <from>
                    <xdr:col>9</xdr:col>
                    <xdr:colOff>76200</xdr:colOff>
                    <xdr:row>97</xdr:row>
                    <xdr:rowOff>15240</xdr:rowOff>
                  </from>
                  <to>
                    <xdr:col>9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1" r:id="rId21" name="Check Box 357">
              <controlPr defaultSize="0" autoFill="0" autoLine="0" autoPict="0">
                <anchor moveWithCells="1">
                  <from>
                    <xdr:col>10</xdr:col>
                    <xdr:colOff>76200</xdr:colOff>
                    <xdr:row>97</xdr:row>
                    <xdr:rowOff>15240</xdr:rowOff>
                  </from>
                  <to>
                    <xdr:col>10</xdr:col>
                    <xdr:colOff>868680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2" r:id="rId22" name="Check Box 358">
              <controlPr defaultSize="0" autoFill="0" autoLine="0" autoPict="0">
                <anchor moveWithCells="1">
                  <from>
                    <xdr:col>5</xdr:col>
                    <xdr:colOff>45720</xdr:colOff>
                    <xdr:row>99</xdr:row>
                    <xdr:rowOff>22860</xdr:rowOff>
                  </from>
                  <to>
                    <xdr:col>5</xdr:col>
                    <xdr:colOff>838200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3" r:id="rId23" name="Check Box 359">
              <controlPr defaultSize="0" autoFill="0" autoLine="0" autoPict="0">
                <anchor moveWithCells="1">
                  <from>
                    <xdr:col>6</xdr:col>
                    <xdr:colOff>68580</xdr:colOff>
                    <xdr:row>99</xdr:row>
                    <xdr:rowOff>22860</xdr:rowOff>
                  </from>
                  <to>
                    <xdr:col>6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4" r:id="rId24" name="Check Box 360">
              <controlPr defaultSize="0" autoFill="0" autoLine="0" autoPict="0">
                <anchor moveWithCells="1">
                  <from>
                    <xdr:col>7</xdr:col>
                    <xdr:colOff>68580</xdr:colOff>
                    <xdr:row>99</xdr:row>
                    <xdr:rowOff>22860</xdr:rowOff>
                  </from>
                  <to>
                    <xdr:col>7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5" r:id="rId25" name="Check Box 361">
              <controlPr defaultSize="0" autoFill="0" autoLine="0" autoPict="0">
                <anchor moveWithCells="1">
                  <from>
                    <xdr:col>8</xdr:col>
                    <xdr:colOff>68580</xdr:colOff>
                    <xdr:row>99</xdr:row>
                    <xdr:rowOff>22860</xdr:rowOff>
                  </from>
                  <to>
                    <xdr:col>8</xdr:col>
                    <xdr:colOff>861060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6" r:id="rId26" name="Check Box 362">
              <controlPr defaultSize="0" autoFill="0" autoLine="0" autoPict="0">
                <anchor moveWithCells="1">
                  <from>
                    <xdr:col>9</xdr:col>
                    <xdr:colOff>76200</xdr:colOff>
                    <xdr:row>99</xdr:row>
                    <xdr:rowOff>22860</xdr:rowOff>
                  </from>
                  <to>
                    <xdr:col>9</xdr:col>
                    <xdr:colOff>868680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7" r:id="rId27" name="Check Box 363">
              <controlPr defaultSize="0" autoFill="0" autoLine="0" autoPict="0">
                <anchor moveWithCells="1">
                  <from>
                    <xdr:col>10</xdr:col>
                    <xdr:colOff>76200</xdr:colOff>
                    <xdr:row>99</xdr:row>
                    <xdr:rowOff>22860</xdr:rowOff>
                  </from>
                  <to>
                    <xdr:col>10</xdr:col>
                    <xdr:colOff>868680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8" r:id="rId28" name="Check Box 364">
              <controlPr defaultSize="0" autoFill="0" autoLine="0" autoPict="0">
                <anchor moveWithCells="1">
                  <from>
                    <xdr:col>5</xdr:col>
                    <xdr:colOff>45720</xdr:colOff>
                    <xdr:row>101</xdr:row>
                    <xdr:rowOff>0</xdr:rowOff>
                  </from>
                  <to>
                    <xdr:col>5</xdr:col>
                    <xdr:colOff>838200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89" r:id="rId29" name="Check Box 365">
              <controlPr defaultSize="0" autoFill="0" autoLine="0" autoPict="0">
                <anchor moveWithCells="1">
                  <from>
                    <xdr:col>6</xdr:col>
                    <xdr:colOff>68580</xdr:colOff>
                    <xdr:row>101</xdr:row>
                    <xdr:rowOff>0</xdr:rowOff>
                  </from>
                  <to>
                    <xdr:col>6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0" r:id="rId30" name="Check Box 366">
              <controlPr defaultSize="0" autoFill="0" autoLine="0" autoPict="0">
                <anchor moveWithCells="1">
                  <from>
                    <xdr:col>7</xdr:col>
                    <xdr:colOff>68580</xdr:colOff>
                    <xdr:row>101</xdr:row>
                    <xdr:rowOff>0</xdr:rowOff>
                  </from>
                  <to>
                    <xdr:col>7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1" r:id="rId31" name="Check Box 367">
              <controlPr defaultSize="0" autoFill="0" autoLine="0" autoPict="0">
                <anchor moveWithCells="1">
                  <from>
                    <xdr:col>8</xdr:col>
                    <xdr:colOff>68580</xdr:colOff>
                    <xdr:row>101</xdr:row>
                    <xdr:rowOff>0</xdr:rowOff>
                  </from>
                  <to>
                    <xdr:col>8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2" r:id="rId32" name="Check Box 368">
              <controlPr defaultSize="0" autoFill="0" autoLine="0" autoPict="0">
                <anchor moveWithCells="1">
                  <from>
                    <xdr:col>9</xdr:col>
                    <xdr:colOff>76200</xdr:colOff>
                    <xdr:row>101</xdr:row>
                    <xdr:rowOff>0</xdr:rowOff>
                  </from>
                  <to>
                    <xdr:col>9</xdr:col>
                    <xdr:colOff>868680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3" r:id="rId33" name="Check Box 369">
              <controlPr defaultSize="0" autoFill="0" autoLine="0" autoPict="0">
                <anchor moveWithCells="1">
                  <from>
                    <xdr:col>10</xdr:col>
                    <xdr:colOff>76200</xdr:colOff>
                    <xdr:row>101</xdr:row>
                    <xdr:rowOff>0</xdr:rowOff>
                  </from>
                  <to>
                    <xdr:col>10</xdr:col>
                    <xdr:colOff>876300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4" r:id="rId34" name="Check Box 370">
              <controlPr defaultSize="0" autoFill="0" autoLine="0" autoPict="0">
                <anchor moveWithCells="1">
                  <from>
                    <xdr:col>5</xdr:col>
                    <xdr:colOff>45720</xdr:colOff>
                    <xdr:row>102</xdr:row>
                    <xdr:rowOff>632460</xdr:rowOff>
                  </from>
                  <to>
                    <xdr:col>5</xdr:col>
                    <xdr:colOff>838200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5" r:id="rId35" name="Check Box 371">
              <controlPr defaultSize="0" autoFill="0" autoLine="0" autoPict="0">
                <anchor moveWithCells="1">
                  <from>
                    <xdr:col>6</xdr:col>
                    <xdr:colOff>68580</xdr:colOff>
                    <xdr:row>102</xdr:row>
                    <xdr:rowOff>632460</xdr:rowOff>
                  </from>
                  <to>
                    <xdr:col>6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6" r:id="rId36" name="Check Box 372">
              <controlPr defaultSize="0" autoFill="0" autoLine="0" autoPict="0">
                <anchor moveWithCells="1">
                  <from>
                    <xdr:col>7</xdr:col>
                    <xdr:colOff>68580</xdr:colOff>
                    <xdr:row>102</xdr:row>
                    <xdr:rowOff>632460</xdr:rowOff>
                  </from>
                  <to>
                    <xdr:col>7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7" r:id="rId37" name="Check Box 373">
              <controlPr defaultSize="0" autoFill="0" autoLine="0" autoPict="0">
                <anchor moveWithCells="1">
                  <from>
                    <xdr:col>8</xdr:col>
                    <xdr:colOff>68580</xdr:colOff>
                    <xdr:row>102</xdr:row>
                    <xdr:rowOff>632460</xdr:rowOff>
                  </from>
                  <to>
                    <xdr:col>8</xdr:col>
                    <xdr:colOff>861060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8" r:id="rId38" name="Check Box 374">
              <controlPr defaultSize="0" autoFill="0" autoLine="0" autoPict="0">
                <anchor moveWithCells="1">
                  <from>
                    <xdr:col>9</xdr:col>
                    <xdr:colOff>76200</xdr:colOff>
                    <xdr:row>102</xdr:row>
                    <xdr:rowOff>632460</xdr:rowOff>
                  </from>
                  <to>
                    <xdr:col>9</xdr:col>
                    <xdr:colOff>868680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599" r:id="rId39" name="Check Box 375">
              <controlPr defaultSize="0" autoFill="0" autoLine="0" autoPict="0">
                <anchor moveWithCells="1">
                  <from>
                    <xdr:col>10</xdr:col>
                    <xdr:colOff>76200</xdr:colOff>
                    <xdr:row>102</xdr:row>
                    <xdr:rowOff>632460</xdr:rowOff>
                  </from>
                  <to>
                    <xdr:col>10</xdr:col>
                    <xdr:colOff>868680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0" r:id="rId40" name="Check Box 376">
              <controlPr defaultSize="0" autoFill="0" autoLine="0" autoPict="0">
                <anchor moveWithCells="1">
                  <from>
                    <xdr:col>5</xdr:col>
                    <xdr:colOff>45720</xdr:colOff>
                    <xdr:row>105</xdr:row>
                    <xdr:rowOff>0</xdr:rowOff>
                  </from>
                  <to>
                    <xdr:col>5</xdr:col>
                    <xdr:colOff>838200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1" r:id="rId41" name="Check Box 377">
              <controlPr defaultSize="0" autoFill="0" autoLine="0" autoPict="0">
                <anchor moveWithCells="1">
                  <from>
                    <xdr:col>6</xdr:col>
                    <xdr:colOff>68580</xdr:colOff>
                    <xdr:row>105</xdr:row>
                    <xdr:rowOff>0</xdr:rowOff>
                  </from>
                  <to>
                    <xdr:col>6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2" r:id="rId42" name="Check Box 378">
              <controlPr defaultSize="0" autoFill="0" autoLine="0" autoPict="0">
                <anchor moveWithCells="1">
                  <from>
                    <xdr:col>7</xdr:col>
                    <xdr:colOff>68580</xdr:colOff>
                    <xdr:row>105</xdr:row>
                    <xdr:rowOff>0</xdr:rowOff>
                  </from>
                  <to>
                    <xdr:col>7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3" r:id="rId43" name="Check Box 379">
              <controlPr defaultSize="0" autoFill="0" autoLine="0" autoPict="0">
                <anchor moveWithCells="1">
                  <from>
                    <xdr:col>8</xdr:col>
                    <xdr:colOff>68580</xdr:colOff>
                    <xdr:row>105</xdr:row>
                    <xdr:rowOff>0</xdr:rowOff>
                  </from>
                  <to>
                    <xdr:col>8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4" r:id="rId44" name="Check Box 380">
              <controlPr defaultSize="0" autoFill="0" autoLine="0" autoPict="0">
                <anchor moveWithCells="1">
                  <from>
                    <xdr:col>9</xdr:col>
                    <xdr:colOff>76200</xdr:colOff>
                    <xdr:row>105</xdr:row>
                    <xdr:rowOff>0</xdr:rowOff>
                  </from>
                  <to>
                    <xdr:col>9</xdr:col>
                    <xdr:colOff>868680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5" r:id="rId45" name="Check Box 381">
              <controlPr defaultSize="0" autoFill="0" autoLine="0" autoPict="0">
                <anchor moveWithCells="1">
                  <from>
                    <xdr:col>10</xdr:col>
                    <xdr:colOff>76200</xdr:colOff>
                    <xdr:row>105</xdr:row>
                    <xdr:rowOff>0</xdr:rowOff>
                  </from>
                  <to>
                    <xdr:col>10</xdr:col>
                    <xdr:colOff>876300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6" r:id="rId46" name="Check Box 382">
              <controlPr defaultSize="0" autoFill="0" autoLine="0" autoPict="0">
                <anchor moveWithCells="1">
                  <from>
                    <xdr:col>5</xdr:col>
                    <xdr:colOff>45720</xdr:colOff>
                    <xdr:row>107</xdr:row>
                    <xdr:rowOff>15240</xdr:rowOff>
                  </from>
                  <to>
                    <xdr:col>5</xdr:col>
                    <xdr:colOff>838200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7" r:id="rId47" name="Check Box 383">
              <controlPr defaultSize="0" autoFill="0" autoLine="0" autoPict="0">
                <anchor moveWithCells="1">
                  <from>
                    <xdr:col>6</xdr:col>
                    <xdr:colOff>68580</xdr:colOff>
                    <xdr:row>107</xdr:row>
                    <xdr:rowOff>15240</xdr:rowOff>
                  </from>
                  <to>
                    <xdr:col>6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8" r:id="rId48" name="Check Box 384">
              <controlPr defaultSize="0" autoFill="0" autoLine="0" autoPict="0">
                <anchor moveWithCells="1">
                  <from>
                    <xdr:col>7</xdr:col>
                    <xdr:colOff>68580</xdr:colOff>
                    <xdr:row>107</xdr:row>
                    <xdr:rowOff>15240</xdr:rowOff>
                  </from>
                  <to>
                    <xdr:col>7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09" r:id="rId49" name="Check Box 385">
              <controlPr defaultSize="0" autoFill="0" autoLine="0" autoPict="0">
                <anchor moveWithCells="1">
                  <from>
                    <xdr:col>8</xdr:col>
                    <xdr:colOff>68580</xdr:colOff>
                    <xdr:row>107</xdr:row>
                    <xdr:rowOff>15240</xdr:rowOff>
                  </from>
                  <to>
                    <xdr:col>8</xdr:col>
                    <xdr:colOff>861060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0" r:id="rId50" name="Check Box 386">
              <controlPr defaultSize="0" autoFill="0" autoLine="0" autoPict="0">
                <anchor moveWithCells="1">
                  <from>
                    <xdr:col>9</xdr:col>
                    <xdr:colOff>76200</xdr:colOff>
                    <xdr:row>107</xdr:row>
                    <xdr:rowOff>15240</xdr:rowOff>
                  </from>
                  <to>
                    <xdr:col>9</xdr:col>
                    <xdr:colOff>868680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1" r:id="rId51" name="Check Box 387">
              <controlPr defaultSize="0" autoFill="0" autoLine="0" autoPict="0">
                <anchor moveWithCells="1">
                  <from>
                    <xdr:col>10</xdr:col>
                    <xdr:colOff>76200</xdr:colOff>
                    <xdr:row>107</xdr:row>
                    <xdr:rowOff>15240</xdr:rowOff>
                  </from>
                  <to>
                    <xdr:col>10</xdr:col>
                    <xdr:colOff>868680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2" r:id="rId52" name="Check Box 388">
              <controlPr defaultSize="0" autoFill="0" autoLine="0" autoPict="0">
                <anchor moveWithCells="1">
                  <from>
                    <xdr:col>5</xdr:col>
                    <xdr:colOff>45720</xdr:colOff>
                    <xdr:row>109</xdr:row>
                    <xdr:rowOff>22860</xdr:rowOff>
                  </from>
                  <to>
                    <xdr:col>5</xdr:col>
                    <xdr:colOff>838200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3" r:id="rId53" name="Check Box 389">
              <controlPr defaultSize="0" autoFill="0" autoLine="0" autoPict="0">
                <anchor moveWithCells="1">
                  <from>
                    <xdr:col>6</xdr:col>
                    <xdr:colOff>68580</xdr:colOff>
                    <xdr:row>109</xdr:row>
                    <xdr:rowOff>22860</xdr:rowOff>
                  </from>
                  <to>
                    <xdr:col>6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4" r:id="rId54" name="Check Box 390">
              <controlPr defaultSize="0" autoFill="0" autoLine="0" autoPict="0">
                <anchor moveWithCells="1">
                  <from>
                    <xdr:col>7</xdr:col>
                    <xdr:colOff>68580</xdr:colOff>
                    <xdr:row>109</xdr:row>
                    <xdr:rowOff>22860</xdr:rowOff>
                  </from>
                  <to>
                    <xdr:col>7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5" r:id="rId55" name="Check Box 391">
              <controlPr defaultSize="0" autoFill="0" autoLine="0" autoPict="0">
                <anchor moveWithCells="1">
                  <from>
                    <xdr:col>8</xdr:col>
                    <xdr:colOff>68580</xdr:colOff>
                    <xdr:row>109</xdr:row>
                    <xdr:rowOff>22860</xdr:rowOff>
                  </from>
                  <to>
                    <xdr:col>8</xdr:col>
                    <xdr:colOff>861060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6" r:id="rId56" name="Check Box 392">
              <controlPr defaultSize="0" autoFill="0" autoLine="0" autoPict="0">
                <anchor moveWithCells="1">
                  <from>
                    <xdr:col>9</xdr:col>
                    <xdr:colOff>76200</xdr:colOff>
                    <xdr:row>109</xdr:row>
                    <xdr:rowOff>22860</xdr:rowOff>
                  </from>
                  <to>
                    <xdr:col>9</xdr:col>
                    <xdr:colOff>868680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7" r:id="rId57" name="Check Box 393">
              <controlPr defaultSize="0" autoFill="0" autoLine="0" autoPict="0">
                <anchor moveWithCells="1">
                  <from>
                    <xdr:col>10</xdr:col>
                    <xdr:colOff>76200</xdr:colOff>
                    <xdr:row>109</xdr:row>
                    <xdr:rowOff>22860</xdr:rowOff>
                  </from>
                  <to>
                    <xdr:col>10</xdr:col>
                    <xdr:colOff>868680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8" r:id="rId58" name="Check Box 394">
              <controlPr defaultSize="0" autoFill="0" autoLine="0" autoPict="0">
                <anchor moveWithCells="1">
                  <from>
                    <xdr:col>5</xdr:col>
                    <xdr:colOff>45720</xdr:colOff>
                    <xdr:row>111</xdr:row>
                    <xdr:rowOff>15240</xdr:rowOff>
                  </from>
                  <to>
                    <xdr:col>5</xdr:col>
                    <xdr:colOff>838200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19" r:id="rId59" name="Check Box 395">
              <controlPr defaultSize="0" autoFill="0" autoLine="0" autoPict="0">
                <anchor moveWithCells="1">
                  <from>
                    <xdr:col>6</xdr:col>
                    <xdr:colOff>68580</xdr:colOff>
                    <xdr:row>111</xdr:row>
                    <xdr:rowOff>15240</xdr:rowOff>
                  </from>
                  <to>
                    <xdr:col>6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0" r:id="rId60" name="Check Box 396">
              <controlPr defaultSize="0" autoFill="0" autoLine="0" autoPict="0">
                <anchor moveWithCells="1">
                  <from>
                    <xdr:col>7</xdr:col>
                    <xdr:colOff>68580</xdr:colOff>
                    <xdr:row>111</xdr:row>
                    <xdr:rowOff>15240</xdr:rowOff>
                  </from>
                  <to>
                    <xdr:col>7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1" r:id="rId61" name="Check Box 397">
              <controlPr defaultSize="0" autoFill="0" autoLine="0" autoPict="0">
                <anchor moveWithCells="1">
                  <from>
                    <xdr:col>8</xdr:col>
                    <xdr:colOff>68580</xdr:colOff>
                    <xdr:row>111</xdr:row>
                    <xdr:rowOff>15240</xdr:rowOff>
                  </from>
                  <to>
                    <xdr:col>8</xdr:col>
                    <xdr:colOff>861060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2" r:id="rId62" name="Check Box 398">
              <controlPr defaultSize="0" autoFill="0" autoLine="0" autoPict="0">
                <anchor moveWithCells="1">
                  <from>
                    <xdr:col>9</xdr:col>
                    <xdr:colOff>76200</xdr:colOff>
                    <xdr:row>111</xdr:row>
                    <xdr:rowOff>15240</xdr:rowOff>
                  </from>
                  <to>
                    <xdr:col>9</xdr:col>
                    <xdr:colOff>868680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3" r:id="rId63" name="Check Box 399">
              <controlPr defaultSize="0" autoFill="0" autoLine="0" autoPict="0">
                <anchor moveWithCells="1">
                  <from>
                    <xdr:col>10</xdr:col>
                    <xdr:colOff>76200</xdr:colOff>
                    <xdr:row>111</xdr:row>
                    <xdr:rowOff>15240</xdr:rowOff>
                  </from>
                  <to>
                    <xdr:col>10</xdr:col>
                    <xdr:colOff>868680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4" r:id="rId64" name="Check Box 400">
              <controlPr defaultSize="0" autoFill="0" autoLine="0" autoPict="0">
                <anchor moveWithCells="1">
                  <from>
                    <xdr:col>5</xdr:col>
                    <xdr:colOff>45720</xdr:colOff>
                    <xdr:row>113</xdr:row>
                    <xdr:rowOff>22860</xdr:rowOff>
                  </from>
                  <to>
                    <xdr:col>5</xdr:col>
                    <xdr:colOff>838200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5" r:id="rId65" name="Check Box 401">
              <controlPr defaultSize="0" autoFill="0" autoLine="0" autoPict="0">
                <anchor moveWithCells="1">
                  <from>
                    <xdr:col>6</xdr:col>
                    <xdr:colOff>68580</xdr:colOff>
                    <xdr:row>113</xdr:row>
                    <xdr:rowOff>22860</xdr:rowOff>
                  </from>
                  <to>
                    <xdr:col>6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6" r:id="rId66" name="Check Box 402">
              <controlPr defaultSize="0" autoFill="0" autoLine="0" autoPict="0">
                <anchor moveWithCells="1">
                  <from>
                    <xdr:col>7</xdr:col>
                    <xdr:colOff>68580</xdr:colOff>
                    <xdr:row>113</xdr:row>
                    <xdr:rowOff>22860</xdr:rowOff>
                  </from>
                  <to>
                    <xdr:col>7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7" r:id="rId67" name="Check Box 403">
              <controlPr defaultSize="0" autoFill="0" autoLine="0" autoPict="0">
                <anchor moveWithCells="1">
                  <from>
                    <xdr:col>8</xdr:col>
                    <xdr:colOff>68580</xdr:colOff>
                    <xdr:row>113</xdr:row>
                    <xdr:rowOff>22860</xdr:rowOff>
                  </from>
                  <to>
                    <xdr:col>8</xdr:col>
                    <xdr:colOff>861060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8" r:id="rId68" name="Check Box 404">
              <controlPr defaultSize="0" autoFill="0" autoLine="0" autoPict="0">
                <anchor moveWithCells="1">
                  <from>
                    <xdr:col>9</xdr:col>
                    <xdr:colOff>76200</xdr:colOff>
                    <xdr:row>113</xdr:row>
                    <xdr:rowOff>22860</xdr:rowOff>
                  </from>
                  <to>
                    <xdr:col>9</xdr:col>
                    <xdr:colOff>868680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29" r:id="rId69" name="Check Box 405">
              <controlPr defaultSize="0" autoFill="0" autoLine="0" autoPict="0">
                <anchor moveWithCells="1">
                  <from>
                    <xdr:col>10</xdr:col>
                    <xdr:colOff>76200</xdr:colOff>
                    <xdr:row>113</xdr:row>
                    <xdr:rowOff>22860</xdr:rowOff>
                  </from>
                  <to>
                    <xdr:col>10</xdr:col>
                    <xdr:colOff>868680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0" r:id="rId70" name="Check Box 406">
              <controlPr defaultSize="0" autoFill="0" autoLine="0" autoPict="0">
                <anchor moveWithCells="1">
                  <from>
                    <xdr:col>5</xdr:col>
                    <xdr:colOff>45720</xdr:colOff>
                    <xdr:row>115</xdr:row>
                    <xdr:rowOff>0</xdr:rowOff>
                  </from>
                  <to>
                    <xdr:col>5</xdr:col>
                    <xdr:colOff>838200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1" r:id="rId71" name="Check Box 407">
              <controlPr defaultSize="0" autoFill="0" autoLine="0" autoPict="0">
                <anchor moveWithCells="1">
                  <from>
                    <xdr:col>6</xdr:col>
                    <xdr:colOff>68580</xdr:colOff>
                    <xdr:row>115</xdr:row>
                    <xdr:rowOff>0</xdr:rowOff>
                  </from>
                  <to>
                    <xdr:col>6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2" r:id="rId72" name="Check Box 408">
              <controlPr defaultSize="0" autoFill="0" autoLine="0" autoPict="0">
                <anchor moveWithCells="1">
                  <from>
                    <xdr:col>7</xdr:col>
                    <xdr:colOff>68580</xdr:colOff>
                    <xdr:row>115</xdr:row>
                    <xdr:rowOff>0</xdr:rowOff>
                  </from>
                  <to>
                    <xdr:col>7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3" r:id="rId73" name="Check Box 409">
              <controlPr defaultSize="0" autoFill="0" autoLine="0" autoPict="0">
                <anchor moveWithCells="1">
                  <from>
                    <xdr:col>8</xdr:col>
                    <xdr:colOff>68580</xdr:colOff>
                    <xdr:row>115</xdr:row>
                    <xdr:rowOff>0</xdr:rowOff>
                  </from>
                  <to>
                    <xdr:col>8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4" r:id="rId74" name="Check Box 410">
              <controlPr defaultSize="0" autoFill="0" autoLine="0" autoPict="0">
                <anchor moveWithCells="1">
                  <from>
                    <xdr:col>9</xdr:col>
                    <xdr:colOff>76200</xdr:colOff>
                    <xdr:row>115</xdr:row>
                    <xdr:rowOff>0</xdr:rowOff>
                  </from>
                  <to>
                    <xdr:col>9</xdr:col>
                    <xdr:colOff>868680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5" r:id="rId75" name="Check Box 411">
              <controlPr defaultSize="0" autoFill="0" autoLine="0" autoPict="0">
                <anchor moveWithCells="1">
                  <from>
                    <xdr:col>10</xdr:col>
                    <xdr:colOff>76200</xdr:colOff>
                    <xdr:row>115</xdr:row>
                    <xdr:rowOff>0</xdr:rowOff>
                  </from>
                  <to>
                    <xdr:col>10</xdr:col>
                    <xdr:colOff>876300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6" r:id="rId76" name="Check Box 412">
              <controlPr defaultSize="0" autoFill="0" autoLine="0" autoPict="0">
                <anchor moveWithCells="1">
                  <from>
                    <xdr:col>5</xdr:col>
                    <xdr:colOff>45720</xdr:colOff>
                    <xdr:row>117</xdr:row>
                    <xdr:rowOff>15240</xdr:rowOff>
                  </from>
                  <to>
                    <xdr:col>5</xdr:col>
                    <xdr:colOff>838200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7" r:id="rId77" name="Check Box 413">
              <controlPr defaultSize="0" autoFill="0" autoLine="0" autoPict="0">
                <anchor moveWithCells="1">
                  <from>
                    <xdr:col>6</xdr:col>
                    <xdr:colOff>68580</xdr:colOff>
                    <xdr:row>117</xdr:row>
                    <xdr:rowOff>15240</xdr:rowOff>
                  </from>
                  <to>
                    <xdr:col>6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8" r:id="rId78" name="Check Box 414">
              <controlPr defaultSize="0" autoFill="0" autoLine="0" autoPict="0">
                <anchor moveWithCells="1">
                  <from>
                    <xdr:col>7</xdr:col>
                    <xdr:colOff>68580</xdr:colOff>
                    <xdr:row>117</xdr:row>
                    <xdr:rowOff>15240</xdr:rowOff>
                  </from>
                  <to>
                    <xdr:col>7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39" r:id="rId79" name="Check Box 415">
              <controlPr defaultSize="0" autoFill="0" autoLine="0" autoPict="0">
                <anchor moveWithCells="1">
                  <from>
                    <xdr:col>8</xdr:col>
                    <xdr:colOff>68580</xdr:colOff>
                    <xdr:row>117</xdr:row>
                    <xdr:rowOff>15240</xdr:rowOff>
                  </from>
                  <to>
                    <xdr:col>8</xdr:col>
                    <xdr:colOff>861060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0" r:id="rId80" name="Check Box 416">
              <controlPr defaultSize="0" autoFill="0" autoLine="0" autoPict="0">
                <anchor moveWithCells="1">
                  <from>
                    <xdr:col>9</xdr:col>
                    <xdr:colOff>76200</xdr:colOff>
                    <xdr:row>117</xdr:row>
                    <xdr:rowOff>15240</xdr:rowOff>
                  </from>
                  <to>
                    <xdr:col>9</xdr:col>
                    <xdr:colOff>868680</xdr:colOff>
                    <xdr:row>118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641" r:id="rId81" name="Check Box 417">
              <controlPr defaultSize="0" autoFill="0" autoLine="0" autoPict="0">
                <anchor moveWithCells="1">
                  <from>
                    <xdr:col>10</xdr:col>
                    <xdr:colOff>76200</xdr:colOff>
                    <xdr:row>117</xdr:row>
                    <xdr:rowOff>15240</xdr:rowOff>
                  </from>
                  <to>
                    <xdr:col>10</xdr:col>
                    <xdr:colOff>868680</xdr:colOff>
                    <xdr:row>118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7" id="{00000000-000E-0000-0200-000038000000}">
            <xm:f>VALUE($P$163)&gt;選択!$A$9*10000</xm:f>
            <x14:dxf>
              <fill>
                <patternFill>
                  <bgColor rgb="FFFF0000"/>
                </patternFill>
              </fill>
            </x14:dxf>
          </x14:cfRule>
          <xm:sqref>P163</xm:sqref>
        </x14:conditionalFormatting>
        <x14:conditionalFormatting xmlns:xm="http://schemas.microsoft.com/office/excel/2006/main">
          <x14:cfRule type="expression" priority="56" id="{00000000-000E-0000-0200-000037000000}">
            <xm:f>VALUE($P$163)&gt;選択!$A$9*10000</xm:f>
            <x14:dxf>
              <font>
                <b/>
                <i val="0"/>
                <color rgb="FFFF0000"/>
              </font>
            </x14:dxf>
          </x14:cfRule>
          <xm:sqref>P164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37D47D3-74A4-4A9B-A4FA-2790EF63D252}">
          <x14:formula1>
            <xm:f>選択!$C$3:$C$22</xm:f>
          </x14:formula1>
          <xm:sqref>I154:I158</xm:sqref>
        </x14:dataValidation>
        <x14:dataValidation type="list" imeMode="disabled" operator="greaterThanOrEqual" allowBlank="1" showInputMessage="1" showErrorMessage="1" xr:uid="{0B9200C9-4BF7-4B39-85A3-9BA69FF73906}">
          <x14:formula1>
            <xm:f>選択!$N$3:$N$35</xm:f>
          </x14:formula1>
          <xm:sqref>J154:J158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481C5-FB80-4E70-B81E-0E3839899C6D}">
  <sheetPr>
    <tabColor rgb="FF7030A0"/>
    <pageSetUpPr fitToPage="1"/>
  </sheetPr>
  <dimension ref="A1:Q74"/>
  <sheetViews>
    <sheetView view="pageBreakPreview" zoomScaleNormal="100" zoomScaleSheetLayoutView="100" workbookViewId="0">
      <selection activeCell="F43" sqref="F43:G43"/>
    </sheetView>
  </sheetViews>
  <sheetFormatPr defaultColWidth="8.77734375" defaultRowHeight="15" customHeight="1"/>
  <cols>
    <col min="1" max="1" width="3" style="146" customWidth="1"/>
    <col min="2" max="3" width="4.6640625" style="146" customWidth="1"/>
    <col min="4" max="5" width="7.6640625" style="146" customWidth="1"/>
    <col min="6" max="7" width="12.6640625" style="146" customWidth="1"/>
    <col min="8" max="8" width="25.109375" style="146" customWidth="1"/>
    <col min="9" max="9" width="21.77734375" style="146" customWidth="1"/>
    <col min="10" max="13" width="12.6640625" style="146" customWidth="1"/>
    <col min="14" max="14" width="8.6640625" style="146" customWidth="1"/>
    <col min="15" max="17" width="12.6640625" style="146" customWidth="1"/>
    <col min="18" max="16384" width="8.77734375" style="102"/>
  </cols>
  <sheetData>
    <row r="1" spans="2:13" ht="28.05" customHeight="1">
      <c r="C1" s="603" t="s">
        <v>907</v>
      </c>
      <c r="D1" s="603"/>
      <c r="E1" s="603"/>
      <c r="F1" s="603"/>
      <c r="G1" s="603"/>
      <c r="H1" s="603"/>
      <c r="I1" s="603"/>
      <c r="J1" s="603"/>
      <c r="K1" s="603"/>
      <c r="L1" s="603"/>
      <c r="M1" s="603"/>
    </row>
    <row r="2" spans="2:13" ht="16.05" customHeight="1"/>
    <row r="3" spans="2:13" ht="20.100000000000001" customHeight="1" thickBot="1">
      <c r="B3" s="203" t="s">
        <v>361</v>
      </c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1"/>
    </row>
    <row r="4" spans="2:13" ht="20.100000000000001" customHeight="1" thickBot="1">
      <c r="B4" s="206"/>
      <c r="C4" s="159" t="s">
        <v>1169</v>
      </c>
      <c r="E4" s="102"/>
      <c r="F4" s="560" t="s">
        <v>1082</v>
      </c>
      <c r="G4" s="561"/>
      <c r="H4" s="562"/>
    </row>
    <row r="5" spans="2:13" ht="50.25" customHeight="1">
      <c r="B5" s="206"/>
      <c r="C5" s="159" t="s">
        <v>1094</v>
      </c>
      <c r="E5" s="147"/>
      <c r="F5" s="586"/>
      <c r="G5" s="587"/>
      <c r="H5" s="587"/>
      <c r="I5" s="578"/>
      <c r="J5" s="578"/>
      <c r="K5" s="578"/>
      <c r="L5" s="578"/>
      <c r="M5" s="579"/>
    </row>
    <row r="6" spans="2:13" ht="20.100000000000001" customHeight="1">
      <c r="B6" s="206"/>
      <c r="C6" s="159" t="s">
        <v>111</v>
      </c>
      <c r="F6" s="590" t="s">
        <v>1101</v>
      </c>
      <c r="G6" s="590"/>
      <c r="I6" s="102"/>
      <c r="J6" s="147"/>
      <c r="M6" s="162"/>
    </row>
    <row r="7" spans="2:13" ht="20.100000000000001" customHeight="1">
      <c r="B7" s="206"/>
      <c r="C7" s="569" t="s">
        <v>1151</v>
      </c>
      <c r="D7" s="570"/>
      <c r="E7" s="570"/>
      <c r="F7" s="588" t="str">
        <f>TEXT(申請用入力!F124,"yyyy/m/d;;")</f>
        <v/>
      </c>
      <c r="G7" s="589"/>
      <c r="H7" s="300"/>
      <c r="I7" s="591"/>
      <c r="J7" s="592"/>
      <c r="M7" s="162"/>
    </row>
    <row r="8" spans="2:13" ht="20.100000000000001" customHeight="1">
      <c r="B8" s="206"/>
      <c r="C8" s="569" t="s">
        <v>1100</v>
      </c>
      <c r="D8" s="570"/>
      <c r="E8" s="570"/>
      <c r="F8" s="588" t="str">
        <f>TEXT(申請用入力!J124,"yyyy/m/d;;")</f>
        <v/>
      </c>
      <c r="G8" s="589"/>
      <c r="H8" s="300"/>
      <c r="I8" s="591"/>
      <c r="J8" s="592"/>
      <c r="M8" s="162"/>
    </row>
    <row r="9" spans="2:13" ht="20.100000000000001" customHeight="1">
      <c r="B9" s="206"/>
      <c r="C9" s="606" t="s">
        <v>1095</v>
      </c>
      <c r="D9" s="607"/>
      <c r="E9" s="607"/>
      <c r="F9" s="612"/>
      <c r="G9" s="613"/>
      <c r="M9" s="162"/>
    </row>
    <row r="10" spans="2:13" ht="20.100000000000001" customHeight="1">
      <c r="B10" s="206"/>
      <c r="C10" s="159" t="s">
        <v>1096</v>
      </c>
      <c r="F10" s="612"/>
      <c r="G10" s="613"/>
      <c r="M10" s="162"/>
    </row>
    <row r="11" spans="2:13" ht="20.100000000000001" customHeight="1">
      <c r="B11" s="206"/>
      <c r="C11" s="159" t="s">
        <v>1067</v>
      </c>
      <c r="F11" s="146" t="s">
        <v>1077</v>
      </c>
      <c r="M11" s="162"/>
    </row>
    <row r="12" spans="2:13" ht="20.100000000000001" customHeight="1">
      <c r="B12" s="206"/>
      <c r="C12" s="159"/>
      <c r="D12" s="463" t="s">
        <v>1073</v>
      </c>
      <c r="E12" s="552"/>
      <c r="F12" s="574"/>
      <c r="G12" s="575"/>
      <c r="H12" s="575"/>
      <c r="I12" s="575"/>
      <c r="J12" s="575"/>
      <c r="K12" s="575"/>
      <c r="L12" s="575"/>
      <c r="M12" s="576"/>
    </row>
    <row r="13" spans="2:13" ht="20.100000000000001" customHeight="1">
      <c r="B13" s="206"/>
      <c r="C13" s="159"/>
      <c r="D13" s="463" t="s">
        <v>1074</v>
      </c>
      <c r="E13" s="464"/>
      <c r="F13" s="574"/>
      <c r="G13" s="575"/>
      <c r="H13" s="575"/>
      <c r="I13" s="575"/>
      <c r="J13" s="575"/>
      <c r="K13" s="575"/>
      <c r="L13" s="575"/>
      <c r="M13" s="576"/>
    </row>
    <row r="14" spans="2:13" ht="20.100000000000001" customHeight="1">
      <c r="B14" s="206"/>
      <c r="C14" s="159"/>
      <c r="D14" s="463" t="s">
        <v>1075</v>
      </c>
      <c r="E14" s="464"/>
      <c r="F14" s="574"/>
      <c r="G14" s="575"/>
      <c r="H14" s="575"/>
      <c r="I14" s="575"/>
      <c r="J14" s="575"/>
      <c r="K14" s="575"/>
      <c r="L14" s="575"/>
      <c r="M14" s="576"/>
    </row>
    <row r="15" spans="2:13" ht="20.100000000000001" customHeight="1">
      <c r="B15" s="206"/>
      <c r="C15" s="159"/>
      <c r="D15" s="463" t="s">
        <v>1076</v>
      </c>
      <c r="E15" s="464"/>
      <c r="F15" s="574"/>
      <c r="G15" s="575"/>
      <c r="H15" s="575"/>
      <c r="I15" s="575"/>
      <c r="J15" s="575"/>
      <c r="K15" s="575"/>
      <c r="L15" s="575"/>
      <c r="M15" s="576"/>
    </row>
    <row r="16" spans="2:13" ht="20.100000000000001" customHeight="1">
      <c r="B16" s="206"/>
      <c r="C16" s="159"/>
      <c r="D16" s="463" t="s">
        <v>1170</v>
      </c>
      <c r="E16" s="464"/>
      <c r="F16" s="571"/>
      <c r="G16" s="572"/>
      <c r="H16" s="572"/>
      <c r="I16" s="572"/>
      <c r="J16" s="572"/>
      <c r="K16" s="572"/>
      <c r="L16" s="572"/>
      <c r="M16" s="573"/>
    </row>
    <row r="17" spans="2:16" ht="20.100000000000001" customHeight="1">
      <c r="B17" s="206"/>
      <c r="C17" s="159" t="s">
        <v>1097</v>
      </c>
      <c r="F17" s="583"/>
      <c r="G17" s="584"/>
      <c r="H17" s="585"/>
      <c r="M17" s="162"/>
    </row>
    <row r="18" spans="2:16" ht="50.25" customHeight="1">
      <c r="B18" s="206"/>
      <c r="C18" s="159"/>
      <c r="D18" s="463" t="s">
        <v>260</v>
      </c>
      <c r="E18" s="464"/>
      <c r="F18" s="577"/>
      <c r="G18" s="578"/>
      <c r="H18" s="578"/>
      <c r="I18" s="578"/>
      <c r="J18" s="578"/>
      <c r="K18" s="578"/>
      <c r="L18" s="578"/>
      <c r="M18" s="579"/>
    </row>
    <row r="19" spans="2:16" ht="50.25" customHeight="1">
      <c r="B19" s="206"/>
      <c r="C19" s="580" t="s">
        <v>1098</v>
      </c>
      <c r="D19" s="581"/>
      <c r="E19" s="582"/>
      <c r="F19" s="577"/>
      <c r="G19" s="578"/>
      <c r="H19" s="578"/>
      <c r="I19" s="578"/>
      <c r="J19" s="578"/>
      <c r="K19" s="578"/>
      <c r="L19" s="578"/>
      <c r="M19" s="579"/>
    </row>
    <row r="20" spans="2:16" ht="20.100000000000001" customHeight="1">
      <c r="B20" s="206"/>
      <c r="C20" s="606" t="s">
        <v>1108</v>
      </c>
      <c r="D20" s="607"/>
      <c r="E20" s="147" t="s">
        <v>144</v>
      </c>
      <c r="F20" s="574"/>
      <c r="G20" s="575"/>
      <c r="H20" s="575"/>
      <c r="I20" s="575"/>
      <c r="J20" s="575"/>
      <c r="K20" s="576"/>
      <c r="M20" s="162"/>
    </row>
    <row r="21" spans="2:16" ht="20.100000000000001" customHeight="1">
      <c r="B21" s="206"/>
      <c r="C21" s="178"/>
      <c r="D21" s="180"/>
      <c r="E21" s="147" t="s">
        <v>145</v>
      </c>
      <c r="F21" s="574"/>
      <c r="G21" s="575"/>
      <c r="H21" s="575"/>
      <c r="I21" s="575"/>
      <c r="J21" s="601"/>
      <c r="K21" s="602"/>
      <c r="M21" s="162"/>
    </row>
    <row r="22" spans="2:16" ht="20.100000000000001" customHeight="1">
      <c r="B22" s="206"/>
      <c r="C22" s="178"/>
      <c r="D22" s="180"/>
      <c r="E22" s="147" t="s">
        <v>237</v>
      </c>
      <c r="F22" s="574"/>
      <c r="G22" s="575"/>
      <c r="H22" s="575"/>
      <c r="I22" s="575"/>
      <c r="J22" s="601"/>
      <c r="K22" s="602"/>
      <c r="M22" s="162"/>
    </row>
    <row r="23" spans="2:16" ht="50.25" customHeight="1">
      <c r="B23" s="206"/>
      <c r="C23" s="178"/>
      <c r="D23" s="180"/>
      <c r="E23" s="147" t="s">
        <v>260</v>
      </c>
      <c r="F23" s="577"/>
      <c r="G23" s="578"/>
      <c r="H23" s="578"/>
      <c r="I23" s="578"/>
      <c r="J23" s="578"/>
      <c r="K23" s="578"/>
      <c r="L23" s="578"/>
      <c r="M23" s="579"/>
    </row>
    <row r="24" spans="2:16" ht="20.100000000000001" customHeight="1">
      <c r="B24" s="206"/>
      <c r="C24" s="608" t="s">
        <v>947</v>
      </c>
      <c r="D24" s="609"/>
      <c r="E24" s="609"/>
      <c r="F24" s="620" t="s">
        <v>372</v>
      </c>
      <c r="G24" s="620"/>
      <c r="H24" s="507" t="s">
        <v>373</v>
      </c>
      <c r="I24" s="507"/>
      <c r="J24" s="507" t="s">
        <v>374</v>
      </c>
      <c r="K24" s="507"/>
      <c r="M24" s="162"/>
    </row>
    <row r="25" spans="2:16" ht="20.100000000000001" customHeight="1">
      <c r="B25" s="206"/>
      <c r="C25" s="159" t="s">
        <v>948</v>
      </c>
      <c r="D25" s="179"/>
      <c r="E25" s="179"/>
      <c r="F25" s="610"/>
      <c r="G25" s="611"/>
      <c r="H25" s="610"/>
      <c r="I25" s="611"/>
      <c r="J25" s="610"/>
      <c r="K25" s="611"/>
      <c r="M25" s="162"/>
    </row>
    <row r="26" spans="2:16" ht="50.25" customHeight="1">
      <c r="B26" s="206"/>
      <c r="C26" s="159"/>
      <c r="D26" s="180"/>
      <c r="E26" s="147" t="s">
        <v>260</v>
      </c>
      <c r="F26" s="577"/>
      <c r="G26" s="578"/>
      <c r="H26" s="578"/>
      <c r="I26" s="578"/>
      <c r="J26" s="578"/>
      <c r="K26" s="578"/>
      <c r="L26" s="578"/>
      <c r="M26" s="579"/>
    </row>
    <row r="27" spans="2:16" ht="20.100000000000001" customHeight="1" thickBot="1">
      <c r="B27" s="206"/>
      <c r="C27" s="159"/>
      <c r="M27" s="162"/>
    </row>
    <row r="28" spans="2:16" ht="20.100000000000001" customHeight="1">
      <c r="B28" s="249"/>
      <c r="C28" s="153" t="s">
        <v>1046</v>
      </c>
      <c r="D28" s="163"/>
      <c r="E28" s="163"/>
      <c r="F28" s="557" t="s">
        <v>1179</v>
      </c>
      <c r="G28" s="558"/>
      <c r="H28" s="559"/>
      <c r="I28" s="163"/>
      <c r="J28" s="161" t="s">
        <v>1181</v>
      </c>
      <c r="K28" s="557" t="s">
        <v>1180</v>
      </c>
      <c r="L28" s="558"/>
      <c r="M28" s="559"/>
      <c r="N28" s="159"/>
    </row>
    <row r="29" spans="2:16" ht="16.05" customHeight="1"/>
    <row r="30" spans="2:16" ht="20.100000000000001" customHeight="1">
      <c r="B30" s="198" t="s">
        <v>616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200"/>
    </row>
    <row r="31" spans="2:16" ht="20.100000000000001" customHeight="1">
      <c r="B31" s="201"/>
      <c r="C31" s="155"/>
      <c r="D31" s="181"/>
      <c r="E31" s="568" t="s">
        <v>135</v>
      </c>
      <c r="F31" s="568"/>
      <c r="G31" s="193" t="s">
        <v>588</v>
      </c>
      <c r="H31" s="193" t="s">
        <v>594</v>
      </c>
      <c r="I31" s="193" t="s">
        <v>136</v>
      </c>
      <c r="J31" s="193" t="s">
        <v>139</v>
      </c>
      <c r="K31" s="193" t="s">
        <v>592</v>
      </c>
      <c r="L31" s="193" t="s">
        <v>593</v>
      </c>
      <c r="M31" s="270" t="s">
        <v>591</v>
      </c>
      <c r="N31" s="262" t="s">
        <v>1024</v>
      </c>
      <c r="O31" s="270" t="s">
        <v>590</v>
      </c>
      <c r="P31" s="270" t="s">
        <v>589</v>
      </c>
    </row>
    <row r="32" spans="2:16" ht="20.100000000000001" customHeight="1">
      <c r="B32" s="201"/>
      <c r="C32" s="190"/>
      <c r="D32" s="149" t="s">
        <v>611</v>
      </c>
      <c r="E32" s="604"/>
      <c r="F32" s="605"/>
      <c r="G32" s="213"/>
      <c r="H32" s="213"/>
      <c r="I32" s="233"/>
      <c r="J32" s="228"/>
      <c r="K32" s="360"/>
      <c r="L32" s="215" t="str">
        <f>IF(J32="","",TEXT(G32*H32,"###,###"))&amp;" "&amp;LEFT(J32,3)</f>
        <v xml:space="preserve"> </v>
      </c>
      <c r="M32" s="377" t="str">
        <f>IF(K32="","",ROUNDDOWN(G32*H32*K32,0))</f>
        <v/>
      </c>
      <c r="N32" s="238"/>
      <c r="O32" s="377" t="str">
        <f t="shared" ref="O32:O36" si="0">IF(N32="","",M32*(100+N32)/100)</f>
        <v/>
      </c>
      <c r="P32" s="377" t="str">
        <f>IF(N32="","",ROUNDDOWN(M32*選択!$A$4/選択!$A$5,0))</f>
        <v/>
      </c>
    </row>
    <row r="33" spans="2:17" ht="20.100000000000001" customHeight="1">
      <c r="B33" s="201"/>
      <c r="C33" s="190"/>
      <c r="D33" s="149" t="s">
        <v>612</v>
      </c>
      <c r="E33" s="604"/>
      <c r="F33" s="605"/>
      <c r="G33" s="213"/>
      <c r="H33" s="213"/>
      <c r="I33" s="232"/>
      <c r="J33" s="228"/>
      <c r="K33" s="360"/>
      <c r="L33" s="215" t="str">
        <f>IF(J33="","",TEXT(G33*H33,"###,###"))&amp;" "&amp;LEFT(J33,3)</f>
        <v xml:space="preserve"> </v>
      </c>
      <c r="M33" s="377" t="str">
        <f t="shared" ref="M33:M36" si="1">IF(K33="","",ROUNDDOWN(G33*H33*K33,0))</f>
        <v/>
      </c>
      <c r="N33" s="238"/>
      <c r="O33" s="377" t="str">
        <f t="shared" si="0"/>
        <v/>
      </c>
      <c r="P33" s="377" t="str">
        <f>IF(N33="","",ROUNDDOWN(M33*選択!$A$4/選択!$A$5,0))</f>
        <v/>
      </c>
    </row>
    <row r="34" spans="2:17" ht="20.100000000000001" customHeight="1">
      <c r="B34" s="201"/>
      <c r="C34" s="190"/>
      <c r="D34" s="149" t="s">
        <v>613</v>
      </c>
      <c r="E34" s="604"/>
      <c r="F34" s="605"/>
      <c r="G34" s="213"/>
      <c r="H34" s="213"/>
      <c r="I34" s="232"/>
      <c r="J34" s="228"/>
      <c r="K34" s="360"/>
      <c r="L34" s="215" t="str">
        <f>IF(J34="","",TEXT(G34*H34,"###,###"))&amp;" "&amp;LEFT(J34,3)</f>
        <v xml:space="preserve"> </v>
      </c>
      <c r="M34" s="377" t="str">
        <f t="shared" si="1"/>
        <v/>
      </c>
      <c r="N34" s="238"/>
      <c r="O34" s="377" t="str">
        <f t="shared" si="0"/>
        <v/>
      </c>
      <c r="P34" s="377" t="str">
        <f>IF(N34="","",ROUNDDOWN(M34*選択!$A$4/選択!$A$5,0))</f>
        <v/>
      </c>
    </row>
    <row r="35" spans="2:17" ht="20.100000000000001" customHeight="1">
      <c r="B35" s="201"/>
      <c r="C35" s="190"/>
      <c r="D35" s="149" t="s">
        <v>614</v>
      </c>
      <c r="E35" s="604"/>
      <c r="F35" s="605"/>
      <c r="G35" s="213"/>
      <c r="H35" s="213"/>
      <c r="I35" s="232"/>
      <c r="J35" s="228"/>
      <c r="K35" s="360"/>
      <c r="L35" s="215" t="str">
        <f>IF(J35="","",TEXT(G35*H35,"###,###"))&amp;" "&amp;LEFT(J35,3)</f>
        <v xml:space="preserve"> </v>
      </c>
      <c r="M35" s="377" t="str">
        <f t="shared" si="1"/>
        <v/>
      </c>
      <c r="N35" s="238"/>
      <c r="O35" s="377" t="str">
        <f t="shared" si="0"/>
        <v/>
      </c>
      <c r="P35" s="377" t="str">
        <f>IF(N35="","",ROUNDDOWN(M35*選択!$A$4/選択!$A$5,0))</f>
        <v/>
      </c>
    </row>
    <row r="36" spans="2:17" ht="20.100000000000001" customHeight="1">
      <c r="B36" s="201"/>
      <c r="C36" s="190"/>
      <c r="D36" s="182" t="s">
        <v>615</v>
      </c>
      <c r="E36" s="616"/>
      <c r="F36" s="617"/>
      <c r="G36" s="290"/>
      <c r="H36" s="290"/>
      <c r="I36" s="288"/>
      <c r="J36" s="289"/>
      <c r="K36" s="361"/>
      <c r="L36" s="291" t="str">
        <f>IF(J36="","",TEXT(G36*H36,"###,###"))&amp;" "&amp;LEFT(J36,3)</f>
        <v xml:space="preserve"> </v>
      </c>
      <c r="M36" s="378" t="str">
        <f t="shared" si="1"/>
        <v/>
      </c>
      <c r="N36" s="292"/>
      <c r="O36" s="378" t="str">
        <f t="shared" si="0"/>
        <v/>
      </c>
      <c r="P36" s="377" t="str">
        <f>IF(N36="","",ROUNDDOWN(M36*選択!$A$4/選択!$A$5,0))</f>
        <v/>
      </c>
    </row>
    <row r="37" spans="2:17" ht="20.100000000000001" customHeight="1">
      <c r="B37" s="201"/>
      <c r="C37" s="208"/>
      <c r="D37" s="298"/>
      <c r="E37" s="299"/>
      <c r="F37" s="299"/>
      <c r="G37" s="299"/>
      <c r="H37" s="299"/>
      <c r="I37" s="299"/>
      <c r="J37" s="299"/>
      <c r="K37" s="299"/>
      <c r="L37" s="297" t="s">
        <v>148</v>
      </c>
      <c r="M37" s="377">
        <f>SUM(M32:M36)</f>
        <v>0</v>
      </c>
      <c r="N37" s="293"/>
      <c r="O37" s="377">
        <f>SUM(O32:O36)</f>
        <v>0</v>
      </c>
      <c r="P37" s="377">
        <f>SUM(P32:P36)</f>
        <v>0</v>
      </c>
    </row>
    <row r="38" spans="2:17" ht="50.1" customHeight="1">
      <c r="B38" s="202"/>
      <c r="C38" s="191"/>
      <c r="D38" s="183" t="s">
        <v>30</v>
      </c>
      <c r="E38" s="618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154"/>
    </row>
    <row r="39" spans="2:17" ht="16.05" customHeight="1">
      <c r="N39" s="147"/>
      <c r="O39" s="258" t="s">
        <v>1089</v>
      </c>
      <c r="P39" s="379">
        <f>O37</f>
        <v>0</v>
      </c>
    </row>
    <row r="40" spans="2:17" ht="20.100000000000001" customHeight="1">
      <c r="B40" s="203" t="s">
        <v>576</v>
      </c>
      <c r="C40" s="204"/>
      <c r="D40" s="204"/>
      <c r="E40" s="204"/>
      <c r="F40" s="204"/>
      <c r="G40" s="204"/>
      <c r="H40" s="204"/>
      <c r="I40" s="204"/>
      <c r="J40" s="204"/>
      <c r="K40" s="204"/>
      <c r="L40" s="204"/>
      <c r="M40" s="205"/>
      <c r="O40" s="147" t="s">
        <v>1088</v>
      </c>
      <c r="P40" s="379">
        <f>P37</f>
        <v>0</v>
      </c>
    </row>
    <row r="41" spans="2:17" ht="20.100000000000001" customHeight="1">
      <c r="B41" s="206"/>
      <c r="C41" s="155" t="s">
        <v>577</v>
      </c>
      <c r="D41" s="157"/>
      <c r="E41" s="157"/>
      <c r="F41" s="599"/>
      <c r="G41" s="600"/>
      <c r="H41" s="157"/>
      <c r="I41" s="157"/>
      <c r="J41" s="157"/>
      <c r="K41" s="157"/>
      <c r="L41" s="157"/>
      <c r="M41" s="158"/>
      <c r="O41" s="147" t="s">
        <v>1113</v>
      </c>
      <c r="P41" s="379">
        <f>ROUNDDOWN(P40,-3)</f>
        <v>0</v>
      </c>
    </row>
    <row r="42" spans="2:17" ht="20.100000000000001" customHeight="1">
      <c r="B42" s="206"/>
      <c r="C42" s="159" t="s">
        <v>578</v>
      </c>
      <c r="F42" s="599"/>
      <c r="G42" s="600"/>
      <c r="J42" s="147" t="s">
        <v>945</v>
      </c>
      <c r="K42" s="214"/>
      <c r="L42" s="146" t="s">
        <v>579</v>
      </c>
      <c r="M42" s="162"/>
      <c r="O42" s="147"/>
      <c r="P42" s="271"/>
    </row>
    <row r="43" spans="2:17" ht="20.100000000000001" customHeight="1">
      <c r="B43" s="248"/>
      <c r="C43" s="146" t="s">
        <v>1040</v>
      </c>
      <c r="F43" s="614"/>
      <c r="G43" s="615"/>
      <c r="H43" s="159" t="s">
        <v>1045</v>
      </c>
      <c r="M43" s="162"/>
      <c r="O43" s="147"/>
      <c r="P43" s="271"/>
    </row>
    <row r="44" spans="2:17" ht="20.100000000000001" customHeight="1">
      <c r="B44" s="248"/>
      <c r="C44" s="384" t="str">
        <f>IF(F43="２回あり","１回目変更承認通知日","変更承認通知日")</f>
        <v>変更承認通知日</v>
      </c>
      <c r="D44" s="240"/>
      <c r="E44" s="240"/>
      <c r="F44" s="385"/>
      <c r="G44" s="388"/>
      <c r="H44" s="387" t="str">
        <f>IF(F43="２回あり","１回目変更承認指令商番号","変更承認指令商番号")</f>
        <v>変更承認指令商番号</v>
      </c>
      <c r="I44" s="186" t="s">
        <v>1118</v>
      </c>
      <c r="J44" s="385"/>
      <c r="K44" s="385"/>
      <c r="L44" s="386" t="s">
        <v>1359</v>
      </c>
      <c r="M44" s="383"/>
    </row>
    <row r="45" spans="2:17" ht="20.100000000000001" customHeight="1">
      <c r="B45" s="206"/>
      <c r="C45" s="159" t="s">
        <v>580</v>
      </c>
      <c r="E45" s="147"/>
      <c r="F45" s="597" t="str">
        <f>IF(H7="変更あり",I7,F7)</f>
        <v/>
      </c>
      <c r="G45" s="598"/>
      <c r="H45" s="146" t="s">
        <v>582</v>
      </c>
      <c r="I45" s="102"/>
      <c r="J45" s="597" t="str">
        <f>IF(H8="変更あり",I8,F8)</f>
        <v/>
      </c>
      <c r="K45" s="598"/>
      <c r="L45" s="146" t="s">
        <v>581</v>
      </c>
      <c r="M45" s="162"/>
    </row>
    <row r="46" spans="2:17" ht="20.100000000000001" customHeight="1">
      <c r="B46" s="207"/>
      <c r="C46" s="153" t="s">
        <v>165</v>
      </c>
      <c r="D46" s="163"/>
      <c r="E46" s="152"/>
      <c r="F46" s="593"/>
      <c r="G46" s="594"/>
      <c r="H46" s="197" t="s">
        <v>121</v>
      </c>
      <c r="I46" s="161" t="s">
        <v>166</v>
      </c>
      <c r="J46" s="595" t="str">
        <f>IF(P41=0,"",MIN(F46,P41))</f>
        <v/>
      </c>
      <c r="K46" s="596"/>
      <c r="L46" s="197" t="s">
        <v>121</v>
      </c>
      <c r="M46" s="152"/>
    </row>
    <row r="47" spans="2:17" ht="16.05" customHeight="1">
      <c r="M47" s="147"/>
    </row>
    <row r="48" spans="2:17" ht="20.100000000000001" customHeight="1">
      <c r="B48" s="198" t="s">
        <v>583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200"/>
    </row>
    <row r="49" spans="2:13" ht="20.100000000000001" customHeight="1">
      <c r="B49" s="201"/>
      <c r="C49" s="155" t="s">
        <v>584</v>
      </c>
      <c r="D49" s="157"/>
      <c r="E49" s="157"/>
      <c r="F49" s="599"/>
      <c r="G49" s="600"/>
      <c r="H49" s="157"/>
      <c r="I49" s="157"/>
      <c r="J49" s="157"/>
      <c r="K49" s="157"/>
      <c r="L49" s="157"/>
      <c r="M49" s="158"/>
    </row>
    <row r="50" spans="2:13" ht="20.100000000000001" customHeight="1">
      <c r="B50" s="201"/>
      <c r="C50" s="159" t="s">
        <v>585</v>
      </c>
      <c r="F50" s="599"/>
      <c r="G50" s="600"/>
      <c r="J50" s="147" t="s">
        <v>946</v>
      </c>
      <c r="K50" s="214"/>
      <c r="L50" s="146" t="s">
        <v>579</v>
      </c>
      <c r="M50" s="162"/>
    </row>
    <row r="51" spans="2:13" ht="20.100000000000001" customHeight="1">
      <c r="B51" s="202"/>
      <c r="C51" s="153" t="s">
        <v>206</v>
      </c>
      <c r="D51" s="163"/>
      <c r="E51" s="163"/>
      <c r="F51" s="593"/>
      <c r="G51" s="594"/>
      <c r="H51" s="197" t="s">
        <v>121</v>
      </c>
      <c r="I51" s="161" t="s">
        <v>207</v>
      </c>
      <c r="J51" s="593"/>
      <c r="K51" s="594"/>
      <c r="L51" s="197" t="s">
        <v>121</v>
      </c>
      <c r="M51" s="152"/>
    </row>
    <row r="52" spans="2:13" ht="16.05" customHeight="1"/>
    <row r="53" spans="2:13" ht="16.05" customHeight="1"/>
    <row r="54" spans="2:13" ht="16.05" customHeight="1"/>
    <row r="55" spans="2:13" ht="16.05" customHeight="1"/>
    <row r="56" spans="2:13" ht="16.05" customHeight="1"/>
    <row r="57" spans="2:13" ht="16.05" customHeight="1"/>
    <row r="58" spans="2:13" ht="16.05" customHeight="1"/>
    <row r="59" spans="2:13" ht="16.05" customHeight="1"/>
    <row r="60" spans="2:13" ht="16.05" customHeight="1"/>
    <row r="61" spans="2:13" ht="16.05" customHeight="1"/>
    <row r="62" spans="2:13" ht="16.05" customHeight="1"/>
    <row r="63" spans="2:13" ht="16.05" customHeight="1"/>
    <row r="64" spans="2:13" ht="16.05" customHeight="1"/>
    <row r="65" ht="16.05" customHeight="1"/>
    <row r="66" ht="16.05" customHeight="1"/>
    <row r="67" ht="16.05" customHeight="1"/>
    <row r="68" ht="16.05" customHeight="1"/>
    <row r="69" ht="16.05" customHeight="1"/>
    <row r="70" ht="16.05" customHeight="1"/>
    <row r="71" ht="16.05" customHeight="1"/>
    <row r="72" ht="16.05" customHeight="1"/>
    <row r="73" ht="16.05" customHeight="1"/>
    <row r="74" ht="16.05" customHeight="1"/>
  </sheetData>
  <sheetProtection formatColumns="0" formatRows="0"/>
  <mergeCells count="61">
    <mergeCell ref="F22:K22"/>
    <mergeCell ref="F43:G43"/>
    <mergeCell ref="E35:F35"/>
    <mergeCell ref="E31:F31"/>
    <mergeCell ref="E32:F32"/>
    <mergeCell ref="F28:H28"/>
    <mergeCell ref="F42:G42"/>
    <mergeCell ref="F41:G41"/>
    <mergeCell ref="E36:F36"/>
    <mergeCell ref="E38:P38"/>
    <mergeCell ref="J24:K24"/>
    <mergeCell ref="F24:G24"/>
    <mergeCell ref="F23:M23"/>
    <mergeCell ref="K28:M28"/>
    <mergeCell ref="F20:K20"/>
    <mergeCell ref="F21:K21"/>
    <mergeCell ref="C1:M1"/>
    <mergeCell ref="E33:F33"/>
    <mergeCell ref="E34:F34"/>
    <mergeCell ref="C20:D20"/>
    <mergeCell ref="C24:E24"/>
    <mergeCell ref="F25:G25"/>
    <mergeCell ref="H25:I25"/>
    <mergeCell ref="J25:K25"/>
    <mergeCell ref="F26:M26"/>
    <mergeCell ref="H24:I24"/>
    <mergeCell ref="F4:H4"/>
    <mergeCell ref="C9:E9"/>
    <mergeCell ref="F9:G9"/>
    <mergeCell ref="F10:G10"/>
    <mergeCell ref="J51:K51"/>
    <mergeCell ref="F51:G51"/>
    <mergeCell ref="F46:G46"/>
    <mergeCell ref="J46:K46"/>
    <mergeCell ref="F45:G45"/>
    <mergeCell ref="J45:K45"/>
    <mergeCell ref="F49:G49"/>
    <mergeCell ref="F50:G50"/>
    <mergeCell ref="F5:M5"/>
    <mergeCell ref="C7:E7"/>
    <mergeCell ref="C8:E8"/>
    <mergeCell ref="F7:G7"/>
    <mergeCell ref="F8:G8"/>
    <mergeCell ref="F6:G6"/>
    <mergeCell ref="I7:J7"/>
    <mergeCell ref="I8:J8"/>
    <mergeCell ref="D12:E12"/>
    <mergeCell ref="F12:M12"/>
    <mergeCell ref="D13:E13"/>
    <mergeCell ref="F13:M13"/>
    <mergeCell ref="D14:E14"/>
    <mergeCell ref="F14:M14"/>
    <mergeCell ref="D16:E16"/>
    <mergeCell ref="F16:M16"/>
    <mergeCell ref="D15:E15"/>
    <mergeCell ref="F15:M15"/>
    <mergeCell ref="F19:M19"/>
    <mergeCell ref="C19:E19"/>
    <mergeCell ref="F17:H17"/>
    <mergeCell ref="D18:E18"/>
    <mergeCell ref="F18:M18"/>
  </mergeCells>
  <phoneticPr fontId="7"/>
  <conditionalFormatting sqref="C44">
    <cfRule type="expression" dxfId="66" priority="59">
      <formula>RIGHT($F$43,2)="あり"</formula>
    </cfRule>
  </conditionalFormatting>
  <conditionalFormatting sqref="D38">
    <cfRule type="expression" dxfId="65" priority="302">
      <formula>AND(E38&lt;&gt;"",D38="")</formula>
    </cfRule>
  </conditionalFormatting>
  <conditionalFormatting sqref="F12">
    <cfRule type="expression" dxfId="64" priority="502">
      <formula>AND(F10&lt;&gt;"",F12="")</formula>
    </cfRule>
  </conditionalFormatting>
  <conditionalFormatting sqref="F17">
    <cfRule type="expression" dxfId="63" priority="41">
      <formula>AND(COUNTA($F$12:$F$15)&gt;0,F17="")</formula>
    </cfRule>
  </conditionalFormatting>
  <conditionalFormatting sqref="F46">
    <cfRule type="expression" dxfId="62" priority="89">
      <formula>AND(F43&lt;&gt;"",F46="")</formula>
    </cfRule>
  </conditionalFormatting>
  <conditionalFormatting sqref="F9:G9">
    <cfRule type="expression" dxfId="61" priority="7">
      <formula>AND(H8&lt;&gt;"",F9="")</formula>
    </cfRule>
  </conditionalFormatting>
  <conditionalFormatting sqref="F10:G10">
    <cfRule type="expression" dxfId="60" priority="6">
      <formula>AND(F9&lt;&gt;"",F10="")</formula>
    </cfRule>
  </conditionalFormatting>
  <conditionalFormatting sqref="F25:G25">
    <cfRule type="expression" dxfId="59" priority="4">
      <formula>AND(F23&lt;&gt;"",F25="")</formula>
    </cfRule>
  </conditionalFormatting>
  <conditionalFormatting sqref="F42:G42">
    <cfRule type="expression" dxfId="58" priority="93">
      <formula>AND(F41&lt;&gt;"",F42="")</formula>
    </cfRule>
  </conditionalFormatting>
  <conditionalFormatting sqref="F43:G43">
    <cfRule type="expression" dxfId="57" priority="3">
      <formula>AND(K42&lt;&gt;"",F43="")</formula>
    </cfRule>
  </conditionalFormatting>
  <conditionalFormatting sqref="F44:G44">
    <cfRule type="expression" dxfId="56" priority="12">
      <formula>AND(RIGHT($F$43,2)="あり",F44="")</formula>
    </cfRule>
    <cfRule type="expression" dxfId="55" priority="14">
      <formula>RIGHT($F$43,2)="あり"</formula>
    </cfRule>
    <cfRule type="expression" dxfId="54" priority="16">
      <formula>RIGHT($F$43,2)="あり"</formula>
    </cfRule>
  </conditionalFormatting>
  <conditionalFormatting sqref="F50:G50">
    <cfRule type="expression" dxfId="53" priority="80">
      <formula>AND(F49&lt;&gt;"",F50="")</formula>
    </cfRule>
  </conditionalFormatting>
  <conditionalFormatting sqref="F51:G51">
    <cfRule type="expression" dxfId="52" priority="78">
      <formula>AND(K50&lt;&gt;"",F51="")</formula>
    </cfRule>
  </conditionalFormatting>
  <conditionalFormatting sqref="F21:I22">
    <cfRule type="expression" dxfId="51" priority="98">
      <formula>AND(F20&lt;&gt;"",F21="")</formula>
    </cfRule>
  </conditionalFormatting>
  <conditionalFormatting sqref="F26:I26">
    <cfRule type="expression" dxfId="50" priority="94">
      <formula>AND(J25&lt;&gt;"",F26="")</formula>
    </cfRule>
  </conditionalFormatting>
  <conditionalFormatting sqref="F20:K20">
    <cfRule type="expression" dxfId="49" priority="5">
      <formula>AND(F19&lt;&gt;"",F20="")</formula>
    </cfRule>
  </conditionalFormatting>
  <conditionalFormatting sqref="F13:M15">
    <cfRule type="expression" dxfId="48" priority="26">
      <formula>AND(F12&lt;&gt;"",F13="")</formula>
    </cfRule>
  </conditionalFormatting>
  <conditionalFormatting sqref="F18:M19">
    <cfRule type="expression" dxfId="47" priority="40">
      <formula>AND(F17&lt;&gt;"",F18="")</formula>
    </cfRule>
  </conditionalFormatting>
  <conditionalFormatting sqref="F23:M23">
    <cfRule type="expression" dxfId="46" priority="97">
      <formula>AND(F22&lt;&gt;"",F23="")</formula>
    </cfRule>
  </conditionalFormatting>
  <conditionalFormatting sqref="G32:G36">
    <cfRule type="expression" dxfId="45" priority="147">
      <formula>MOD(G32,1)=0</formula>
    </cfRule>
  </conditionalFormatting>
  <conditionalFormatting sqref="G46">
    <cfRule type="expression" dxfId="44" priority="466">
      <formula>AND(H43&lt;&gt;"",G46="")</formula>
    </cfRule>
  </conditionalFormatting>
  <conditionalFormatting sqref="G32:K36">
    <cfRule type="expression" dxfId="43" priority="87">
      <formula>AND($E32&lt;&gt;"",G32="")</formula>
    </cfRule>
  </conditionalFormatting>
  <conditionalFormatting sqref="H7">
    <cfRule type="expression" dxfId="42" priority="9">
      <formula>AND(F5&lt;&gt;"",H7="")</formula>
    </cfRule>
  </conditionalFormatting>
  <conditionalFormatting sqref="H8">
    <cfRule type="expression" dxfId="41" priority="8">
      <formula>AND(H7&lt;&gt;"",H8="")</formula>
    </cfRule>
  </conditionalFormatting>
  <conditionalFormatting sqref="H44">
    <cfRule type="expression" dxfId="40" priority="1">
      <formula>RIGHT($F$43,2)="あり"</formula>
    </cfRule>
  </conditionalFormatting>
  <conditionalFormatting sqref="H25:K25">
    <cfRule type="expression" dxfId="39" priority="95">
      <formula>AND(F25&lt;&gt;"",H25="")</formula>
    </cfRule>
  </conditionalFormatting>
  <conditionalFormatting sqref="I7:J8">
    <cfRule type="expression" dxfId="38" priority="19">
      <formula>AND(H7="変更あり",I7="")</formula>
    </cfRule>
    <cfRule type="expression" dxfId="37" priority="498">
      <formula>H7="変更あり"</formula>
    </cfRule>
  </conditionalFormatting>
  <conditionalFormatting sqref="I44:L44">
    <cfRule type="expression" dxfId="36" priority="10">
      <formula>$F$43="２回あり"</formula>
    </cfRule>
  </conditionalFormatting>
  <conditionalFormatting sqref="J26:K26">
    <cfRule type="expression" dxfId="35" priority="91">
      <formula>AND(O25&lt;&gt;"",J26="")</formula>
    </cfRule>
  </conditionalFormatting>
  <conditionalFormatting sqref="J44:K44">
    <cfRule type="expression" dxfId="34" priority="11">
      <formula>AND($F$43="２回あり",J44="")</formula>
    </cfRule>
    <cfRule type="expression" dxfId="33" priority="15">
      <formula>$F$43="２回あり"</formula>
    </cfRule>
    <cfRule type="expression" dxfId="32" priority="13">
      <formula>$F$43="２回あり"</formula>
    </cfRule>
  </conditionalFormatting>
  <conditionalFormatting sqref="J46:K46">
    <cfRule type="expression" dxfId="31" priority="88">
      <formula>AND(F46&lt;&gt;"",J46="")</formula>
    </cfRule>
  </conditionalFormatting>
  <conditionalFormatting sqref="J51:K51">
    <cfRule type="expression" dxfId="30" priority="77">
      <formula>AND(F51&lt;&gt;"",J51="")</formula>
    </cfRule>
  </conditionalFormatting>
  <conditionalFormatting sqref="K42">
    <cfRule type="expression" dxfId="29" priority="92">
      <formula>AND(F42&lt;&gt;"",K42="")</formula>
    </cfRule>
  </conditionalFormatting>
  <conditionalFormatting sqref="K50">
    <cfRule type="expression" dxfId="28" priority="79">
      <formula>AND(F50&lt;&gt;"",K50="")</formula>
    </cfRule>
  </conditionalFormatting>
  <conditionalFormatting sqref="L26:M26">
    <cfRule type="expression" dxfId="27" priority="406">
      <formula>AND(#REF!&lt;&gt;"",L26="")</formula>
    </cfRule>
  </conditionalFormatting>
  <conditionalFormatting sqref="N32:N36">
    <cfRule type="expression" dxfId="26" priority="64">
      <formula>AND($K32&lt;&gt;"",$N32="")</formula>
    </cfRule>
  </conditionalFormatting>
  <dataValidations count="19">
    <dataValidation type="whole" imeMode="disabled" operator="greaterThanOrEqual" allowBlank="1" showInputMessage="1" showErrorMessage="1" sqref="F46:G46 L31 F29:F31 J29:J30" xr:uid="{627F5A51-9C8A-43DC-884F-00BB1B287B13}">
      <formula1>0</formula1>
    </dataValidation>
    <dataValidation imeMode="disabled" allowBlank="1" showInputMessage="1" showErrorMessage="1" sqref="K42 F9:G10 I7:J8 J44:K44" xr:uid="{A44A6674-EBE6-4F8A-B495-31C6816BAA7E}"/>
    <dataValidation type="list" allowBlank="1" showInputMessage="1" showErrorMessage="1" prompt="重要度の高い順に、３つ選択してください" sqref="F20:K22" xr:uid="{2A8D6CB4-E93C-425A-9E65-98C1A2736EA3}">
      <formula1>海外展開ビジョンと方策</formula1>
    </dataValidation>
    <dataValidation type="list" allowBlank="1" showInputMessage="1" showErrorMessage="1" prompt="重要度の高い順に、３つ選択してください" sqref="F25:K25" xr:uid="{0A4D532F-C6D4-4682-900F-9A8717C60A87}">
      <formula1>要望</formula1>
    </dataValidation>
    <dataValidation operator="greaterThanOrEqual" allowBlank="1" showInputMessage="1" showErrorMessage="1" sqref="E32:F36 O43:P46 O38:P38 H45:K46 F44:G46 F38:G42 I44 H38:K43 E38:E43 E45:E46 L38:N46" xr:uid="{9A35D65D-DFF1-4A4D-934F-CCF40C995C56}"/>
    <dataValidation imeMode="disabled" allowBlank="1" showInputMessage="1" showErrorMessage="1" prompt="提出日の日付を入力" sqref="F41:G41" xr:uid="{0B6AA62B-41EE-4301-A0A7-0AB47D11A7E9}"/>
    <dataValidation imeMode="disabled" allowBlank="1" showInputMessage="1" showErrorMessage="1" prompt="交付決定通知日を入力" sqref="F42:G42 F44:G44" xr:uid="{04E89AC0-EFAA-4C8C-9F0A-E529EF3D50F4}"/>
    <dataValidation imeMode="disabled" allowBlank="1" showInputMessage="1" showErrorMessage="1" prompt="精算払請求書の提出日を入力してください。" sqref="F49:G49" xr:uid="{7F10563B-3114-4922-9F2F-25523C1CF9B1}"/>
    <dataValidation imeMode="disabled" allowBlank="1" showInputMessage="1" showErrorMessage="1" prompt="額の確定通知の交付日を入力してください。" sqref="F50:G50" xr:uid="{626B7FC1-FAB8-4216-B0BA-41AF276F5369}"/>
    <dataValidation imeMode="disabled" allowBlank="1" showInputMessage="1" showErrorMessage="1" prompt="額の確定通知の文書番号を入力してください。" sqref="K50" xr:uid="{BB280E3E-6044-479E-9A43-D9080E971271}"/>
    <dataValidation type="whole" imeMode="disabled" operator="greaterThanOrEqual" allowBlank="1" showInputMessage="1" showErrorMessage="1" prompt="精算払の請求額を入力してください。" sqref="J51:K51" xr:uid="{0792A173-A7B6-40B2-ABC4-7E2FCA8E6782}">
      <formula1>0</formula1>
    </dataValidation>
    <dataValidation type="whole" imeMode="disabled" operator="greaterThanOrEqual" allowBlank="1" showInputMessage="1" showErrorMessage="1" prompt="額の確定通知に記載の確定額を入力してください。" sqref="F51:G51" xr:uid="{FA64798A-4EA3-4951-81D4-71682163841D}">
      <formula1>0</formula1>
    </dataValidation>
    <dataValidation type="custom" imeMode="disabled" operator="greaterThanOrEqual" allowBlank="1" showInputMessage="1" showErrorMessage="1" prompt="選択した通貨の、対円レートを入力してください。_x000a_日本円の場合は、「1」と入力。_x000a_１香港ドル＝17.37円の場合は、「17.37」と入力。" sqref="K32:K36" xr:uid="{FA1FDDD0-D574-49D0-9BB6-C994F3E7FBC9}">
      <formula1>ISNUMBER(K32)</formula1>
    </dataValidation>
    <dataValidation type="whole" imeMode="disabled" allowBlank="1" showInputMessage="1" showErrorMessage="1" error="０～１００までの半角数字で入力してください" prompt="０～１００までの税率を半角数字で入力してください" sqref="N32:N36" xr:uid="{E8342CF0-B06A-47AB-BFBC-6297B2BDD62C}">
      <formula1>0</formula1>
      <formula2>100</formula2>
    </dataValidation>
    <dataValidation type="list" allowBlank="1" showInputMessage="1" showErrorMessage="1" sqref="F43:G43" xr:uid="{6D2AE1D7-BD15-4928-90E1-2A7A3AD4C6C8}">
      <formula1>"なし,１回あり,２回あり"</formula1>
    </dataValidation>
    <dataValidation type="list" allowBlank="1" showInputMessage="1" showErrorMessage="1" sqref="F17:H17" xr:uid="{8A836164-BB05-4431-AEE9-2E2C04DCEA86}">
      <formula1>反応</formula1>
    </dataValidation>
    <dataValidation type="list" allowBlank="1" showInputMessage="1" showErrorMessage="1" sqref="H7:H8" xr:uid="{8A2D9ECE-029D-4FDF-B79B-776E89E51637}">
      <formula1>"変更なし,変更あり"</formula1>
    </dataValidation>
    <dataValidation type="list" operator="greaterThanOrEqual" allowBlank="1" showInputMessage="1" showErrorMessage="1" sqref="F43:G43" xr:uid="{621B0360-6FC3-4950-B2E2-7EEB34F59FB4}">
      <formula1>"なし,１回あり,２回あり"</formula1>
    </dataValidation>
    <dataValidation type="custom" imeMode="disabled" allowBlank="1" showInputMessage="1" showErrorMessage="1" sqref="G32:H36" xr:uid="{E15893AD-7B3E-458A-8E2F-EF0A4885DDAF}">
      <formula1>ISNUMBER(G32)</formula1>
    </dataValidation>
  </dataValidations>
  <hyperlinks>
    <hyperlink ref="F28:G28" location="'21.別紙8(1)活動写真'!A1" display="→活動写真入力シートへ" xr:uid="{D5B6BEDF-9FB1-40F7-84D0-57B70B5BBAB7}"/>
    <hyperlink ref="F4:G4" location="'21.別紙8(1)活動写真'!A1" display="→活動写真入力シートへ" xr:uid="{99436FBC-5A48-4998-9C1D-DBD5E54DA6CA}"/>
    <hyperlink ref="F4:H4" location="改良商品入力!A1" display="→改良商品入力シートへ" xr:uid="{53E18A77-9D62-4C70-B3E4-4524902CEF85}"/>
    <hyperlink ref="F28:H28" location="'20.(別紙5)成果報告書'!A1" display="→１点目の商品写真入力へ" xr:uid="{DFA15659-1EA1-4C3D-AABA-6395657025AE}"/>
    <hyperlink ref="K28:L28" location="'21.別紙8(1)活動写真'!A1" display="→活動写真入力シートへ" xr:uid="{B841FC9C-708B-41F7-B34E-6F97C5E6A199}"/>
    <hyperlink ref="K28:M28" location="'21.(別紙5続き)商品写真'!A1" display="→商品写真入力へ" xr:uid="{EEEB549B-2859-4428-AEA1-EDF2ECC24F50}"/>
  </hyperlinks>
  <pageMargins left="0.7" right="0.7" top="0.75" bottom="0.75" header="0.3" footer="0.3"/>
  <pageSetup paperSize="9" scale="4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1453" r:id="rId4" name="Group Box 77">
              <controlPr defaultSize="0" autoFill="0" autoPict="0">
                <anchor moveWithCells="1">
                  <from>
                    <xdr:col>5</xdr:col>
                    <xdr:colOff>38100</xdr:colOff>
                    <xdr:row>1</xdr:row>
                    <xdr:rowOff>0</xdr:rowOff>
                  </from>
                  <to>
                    <xdr:col>7</xdr:col>
                    <xdr:colOff>167640</xdr:colOff>
                    <xdr:row>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1454" r:id="rId5" name="Group Box 78">
              <controlPr defaultSize="0" autoFill="0" autoPict="0">
                <anchor moveWithCells="1">
                  <from>
                    <xdr:col>5</xdr:col>
                    <xdr:colOff>30480</xdr:colOff>
                    <xdr:row>1</xdr:row>
                    <xdr:rowOff>0</xdr:rowOff>
                  </from>
                  <to>
                    <xdr:col>7</xdr:col>
                    <xdr:colOff>190500</xdr:colOff>
                    <xdr:row>1</xdr:row>
                    <xdr:rowOff>182880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70DDDCA-D7FB-40BE-90E3-50866D0A6116}">
          <x14:formula1>
            <xm:f>選択!$C$3:$C$22</xm:f>
          </x14:formula1>
          <xm:sqref>I32:I36</xm:sqref>
        </x14:dataValidation>
        <x14:dataValidation type="list" imeMode="disabled" operator="greaterThanOrEqual" allowBlank="1" showInputMessage="1" showErrorMessage="1" xr:uid="{5833C044-CDFB-4B29-B887-B26883C3E3BD}">
          <x14:formula1>
            <xm:f>選択!$N$3:$N$35</xm:f>
          </x14:formula1>
          <xm:sqref>J32:J36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03459-EF3C-4B42-A5A0-7F9E09657DB0}">
  <sheetPr>
    <tabColor rgb="FF7030A0"/>
    <pageSetUpPr fitToPage="1"/>
  </sheetPr>
  <dimension ref="A1:G203"/>
  <sheetViews>
    <sheetView view="pageBreakPreview" zoomScaleNormal="100" zoomScaleSheetLayoutView="100" workbookViewId="0">
      <selection activeCell="C12" sqref="C12"/>
    </sheetView>
  </sheetViews>
  <sheetFormatPr defaultColWidth="8.77734375" defaultRowHeight="12"/>
  <cols>
    <col min="1" max="1" width="2.77734375" style="145" customWidth="1"/>
    <col min="2" max="2" width="9.44140625" style="145" customWidth="1"/>
    <col min="3" max="3" width="47.33203125" style="145" customWidth="1"/>
    <col min="4" max="4" width="44.6640625" style="145" customWidth="1"/>
    <col min="5" max="5" width="47.33203125" style="145" customWidth="1"/>
    <col min="6" max="6" width="44.6640625" style="145" customWidth="1"/>
    <col min="7" max="7" width="26.77734375" style="145" customWidth="1"/>
    <col min="8" max="8" width="3.44140625" style="103" customWidth="1"/>
    <col min="9" max="16384" width="8.77734375" style="103"/>
  </cols>
  <sheetData>
    <row r="1" spans="1:7" s="102" customFormat="1" ht="22.05" customHeight="1">
      <c r="A1" s="146"/>
      <c r="B1" s="237" t="s">
        <v>1083</v>
      </c>
      <c r="C1" s="146"/>
      <c r="D1" s="146"/>
      <c r="E1" s="146"/>
      <c r="F1" s="146"/>
    </row>
    <row r="2" spans="1:7" s="102" customFormat="1" ht="22.05" customHeight="1">
      <c r="A2" s="146"/>
      <c r="B2" s="237"/>
      <c r="C2" s="621" t="s">
        <v>1110</v>
      </c>
      <c r="D2" s="621"/>
      <c r="E2" s="622" t="s">
        <v>1109</v>
      </c>
      <c r="F2" s="622"/>
    </row>
    <row r="3" spans="1:7" s="102" customFormat="1" ht="14.1" customHeight="1">
      <c r="A3" s="146"/>
      <c r="B3" s="146"/>
      <c r="C3" s="286" t="s">
        <v>114</v>
      </c>
      <c r="D3" s="286" t="s">
        <v>353</v>
      </c>
      <c r="E3" s="287" t="s">
        <v>114</v>
      </c>
      <c r="F3" s="287" t="s">
        <v>353</v>
      </c>
      <c r="G3" s="146"/>
    </row>
    <row r="4" spans="1:7" s="102" customFormat="1" ht="14.1" customHeight="1">
      <c r="A4" s="146"/>
      <c r="B4" s="151" t="s">
        <v>352</v>
      </c>
      <c r="C4" s="284"/>
      <c r="D4" s="284"/>
      <c r="E4" s="282"/>
      <c r="F4" s="282"/>
      <c r="G4" s="146"/>
    </row>
    <row r="5" spans="1:7" s="102" customFormat="1" ht="14.1" customHeight="1">
      <c r="A5" s="146"/>
      <c r="B5" s="151" t="s">
        <v>355</v>
      </c>
      <c r="C5" s="284"/>
      <c r="D5" s="284"/>
      <c r="E5" s="282"/>
      <c r="F5" s="282"/>
      <c r="G5" s="146"/>
    </row>
    <row r="6" spans="1:7" s="102" customFormat="1" ht="14.1" customHeight="1">
      <c r="A6" s="146"/>
      <c r="B6" s="151" t="s">
        <v>357</v>
      </c>
      <c r="C6" s="284"/>
      <c r="D6" s="284"/>
      <c r="E6" s="282"/>
      <c r="F6" s="282"/>
      <c r="G6" s="146"/>
    </row>
    <row r="7" spans="1:7" s="102" customFormat="1" ht="14.1" customHeight="1">
      <c r="A7" s="146"/>
      <c r="B7" s="151" t="s">
        <v>358</v>
      </c>
      <c r="C7" s="284"/>
      <c r="D7" s="284"/>
      <c r="E7" s="282"/>
      <c r="F7" s="282"/>
      <c r="G7" s="146"/>
    </row>
    <row r="8" spans="1:7" s="102" customFormat="1" ht="14.1" customHeight="1">
      <c r="A8" s="146"/>
      <c r="B8" s="151" t="s">
        <v>359</v>
      </c>
      <c r="C8" s="284"/>
      <c r="D8" s="284"/>
      <c r="E8" s="282"/>
      <c r="F8" s="282"/>
      <c r="G8" s="146"/>
    </row>
    <row r="9" spans="1:7" s="102" customFormat="1" ht="14.1" customHeight="1">
      <c r="A9" s="146"/>
      <c r="B9" s="151" t="s">
        <v>379</v>
      </c>
      <c r="C9" s="284"/>
      <c r="D9" s="284"/>
      <c r="E9" s="282"/>
      <c r="F9" s="282"/>
      <c r="G9" s="146"/>
    </row>
    <row r="10" spans="1:7" s="102" customFormat="1" ht="14.1" customHeight="1">
      <c r="A10" s="146"/>
      <c r="B10" s="151" t="s">
        <v>380</v>
      </c>
      <c r="C10" s="284"/>
      <c r="D10" s="284"/>
      <c r="E10" s="282"/>
      <c r="F10" s="282"/>
      <c r="G10" s="146"/>
    </row>
    <row r="11" spans="1:7" s="102" customFormat="1" ht="14.1" customHeight="1">
      <c r="A11" s="146"/>
      <c r="B11" s="151" t="s">
        <v>381</v>
      </c>
      <c r="C11" s="284"/>
      <c r="D11" s="284"/>
      <c r="E11" s="282"/>
      <c r="F11" s="282"/>
      <c r="G11" s="146"/>
    </row>
    <row r="12" spans="1:7" s="102" customFormat="1" ht="14.1" customHeight="1">
      <c r="A12" s="147"/>
      <c r="B12" s="151" t="s">
        <v>382</v>
      </c>
      <c r="C12" s="284"/>
      <c r="D12" s="284"/>
      <c r="E12" s="282"/>
      <c r="F12" s="282"/>
      <c r="G12" s="146"/>
    </row>
    <row r="13" spans="1:7" s="102" customFormat="1" ht="14.1" customHeight="1">
      <c r="A13" s="147"/>
      <c r="B13" s="151" t="s">
        <v>383</v>
      </c>
      <c r="C13" s="284"/>
      <c r="D13" s="284"/>
      <c r="E13" s="282"/>
      <c r="F13" s="282"/>
      <c r="G13" s="146"/>
    </row>
    <row r="14" spans="1:7" s="102" customFormat="1" ht="14.1" customHeight="1">
      <c r="A14" s="147"/>
      <c r="B14" s="151" t="s">
        <v>384</v>
      </c>
      <c r="C14" s="284"/>
      <c r="D14" s="284"/>
      <c r="E14" s="282"/>
      <c r="F14" s="282"/>
      <c r="G14" s="146"/>
    </row>
    <row r="15" spans="1:7" s="102" customFormat="1" ht="14.1" customHeight="1">
      <c r="A15" s="147"/>
      <c r="B15" s="151" t="s">
        <v>385</v>
      </c>
      <c r="C15" s="284"/>
      <c r="D15" s="284"/>
      <c r="E15" s="282"/>
      <c r="F15" s="282"/>
      <c r="G15" s="146"/>
    </row>
    <row r="16" spans="1:7" s="102" customFormat="1" ht="14.1" customHeight="1">
      <c r="A16" s="147"/>
      <c r="B16" s="151" t="s">
        <v>386</v>
      </c>
      <c r="C16" s="284"/>
      <c r="D16" s="284"/>
      <c r="E16" s="282"/>
      <c r="F16" s="282"/>
      <c r="G16" s="146"/>
    </row>
    <row r="17" spans="1:7" s="102" customFormat="1" ht="14.1" customHeight="1">
      <c r="A17" s="147"/>
      <c r="B17" s="151" t="s">
        <v>387</v>
      </c>
      <c r="C17" s="284"/>
      <c r="D17" s="284"/>
      <c r="E17" s="282"/>
      <c r="F17" s="282"/>
      <c r="G17" s="146"/>
    </row>
    <row r="18" spans="1:7" s="102" customFormat="1" ht="14.1" customHeight="1">
      <c r="A18" s="147"/>
      <c r="B18" s="151" t="s">
        <v>388</v>
      </c>
      <c r="C18" s="284"/>
      <c r="D18" s="284"/>
      <c r="E18" s="282"/>
      <c r="F18" s="282"/>
      <c r="G18" s="146"/>
    </row>
    <row r="19" spans="1:7" s="102" customFormat="1" ht="14.1" customHeight="1">
      <c r="A19" s="147"/>
      <c r="B19" s="151" t="s">
        <v>389</v>
      </c>
      <c r="C19" s="284"/>
      <c r="D19" s="284"/>
      <c r="E19" s="282"/>
      <c r="F19" s="282"/>
      <c r="G19" s="146"/>
    </row>
    <row r="20" spans="1:7" s="102" customFormat="1" ht="14.1" customHeight="1">
      <c r="A20" s="147"/>
      <c r="B20" s="151" t="s">
        <v>390</v>
      </c>
      <c r="C20" s="284"/>
      <c r="D20" s="284"/>
      <c r="E20" s="282"/>
      <c r="F20" s="282"/>
      <c r="G20" s="146"/>
    </row>
    <row r="21" spans="1:7" s="102" customFormat="1" ht="14.1" customHeight="1">
      <c r="A21" s="147"/>
      <c r="B21" s="151" t="s">
        <v>391</v>
      </c>
      <c r="C21" s="284"/>
      <c r="D21" s="284"/>
      <c r="E21" s="282"/>
      <c r="F21" s="282"/>
      <c r="G21" s="146"/>
    </row>
    <row r="22" spans="1:7" s="102" customFormat="1" ht="14.1" customHeight="1">
      <c r="A22" s="147"/>
      <c r="B22" s="151" t="s">
        <v>392</v>
      </c>
      <c r="C22" s="284"/>
      <c r="D22" s="284"/>
      <c r="E22" s="282"/>
      <c r="F22" s="282"/>
      <c r="G22" s="146"/>
    </row>
    <row r="23" spans="1:7" s="102" customFormat="1" ht="14.1" customHeight="1">
      <c r="A23" s="147"/>
      <c r="B23" s="151" t="s">
        <v>393</v>
      </c>
      <c r="C23" s="284"/>
      <c r="D23" s="284"/>
      <c r="E23" s="282"/>
      <c r="F23" s="282"/>
      <c r="G23" s="146"/>
    </row>
    <row r="24" spans="1:7" s="102" customFormat="1" ht="14.1" customHeight="1">
      <c r="A24" s="147"/>
      <c r="B24" s="151" t="s">
        <v>394</v>
      </c>
      <c r="C24" s="285"/>
      <c r="D24" s="284"/>
      <c r="E24" s="283"/>
      <c r="F24" s="282"/>
      <c r="G24" s="146"/>
    </row>
    <row r="25" spans="1:7" s="102" customFormat="1" ht="14.1" customHeight="1">
      <c r="A25" s="147"/>
      <c r="B25" s="151" t="s">
        <v>395</v>
      </c>
      <c r="C25" s="285"/>
      <c r="D25" s="284"/>
      <c r="E25" s="283"/>
      <c r="F25" s="282"/>
      <c r="G25" s="146"/>
    </row>
    <row r="26" spans="1:7" s="102" customFormat="1" ht="14.1" customHeight="1">
      <c r="A26" s="146"/>
      <c r="B26" s="151" t="s">
        <v>397</v>
      </c>
      <c r="C26" s="285"/>
      <c r="D26" s="284"/>
      <c r="E26" s="283"/>
      <c r="F26" s="282"/>
      <c r="G26" s="146"/>
    </row>
    <row r="27" spans="1:7" s="102" customFormat="1" ht="14.1" customHeight="1">
      <c r="A27" s="146"/>
      <c r="B27" s="151" t="s">
        <v>398</v>
      </c>
      <c r="C27" s="285"/>
      <c r="D27" s="284"/>
      <c r="E27" s="283"/>
      <c r="F27" s="282"/>
      <c r="G27" s="146"/>
    </row>
    <row r="28" spans="1:7" s="102" customFormat="1" ht="14.1" customHeight="1">
      <c r="A28" s="146"/>
      <c r="B28" s="151" t="s">
        <v>399</v>
      </c>
      <c r="C28" s="285"/>
      <c r="D28" s="284"/>
      <c r="E28" s="283"/>
      <c r="F28" s="282"/>
      <c r="G28" s="146"/>
    </row>
    <row r="29" spans="1:7" s="102" customFormat="1" ht="14.1" customHeight="1">
      <c r="A29" s="146"/>
      <c r="B29" s="151" t="s">
        <v>400</v>
      </c>
      <c r="C29" s="285"/>
      <c r="D29" s="284"/>
      <c r="E29" s="283"/>
      <c r="F29" s="282"/>
      <c r="G29" s="146"/>
    </row>
    <row r="30" spans="1:7" s="102" customFormat="1" ht="14.1" customHeight="1">
      <c r="A30" s="146"/>
      <c r="B30" s="151" t="s">
        <v>401</v>
      </c>
      <c r="C30" s="285"/>
      <c r="D30" s="284"/>
      <c r="E30" s="283"/>
      <c r="F30" s="282"/>
      <c r="G30" s="146"/>
    </row>
    <row r="31" spans="1:7" s="102" customFormat="1" ht="14.1" customHeight="1">
      <c r="A31" s="146"/>
      <c r="B31" s="151" t="s">
        <v>402</v>
      </c>
      <c r="C31" s="285"/>
      <c r="D31" s="284"/>
      <c r="E31" s="283"/>
      <c r="F31" s="282"/>
      <c r="G31" s="146"/>
    </row>
    <row r="32" spans="1:7" s="102" customFormat="1" ht="14.1" customHeight="1">
      <c r="A32" s="146"/>
      <c r="B32" s="151" t="s">
        <v>403</v>
      </c>
      <c r="C32" s="285"/>
      <c r="D32" s="284"/>
      <c r="E32" s="283"/>
      <c r="F32" s="282"/>
      <c r="G32" s="146"/>
    </row>
    <row r="33" spans="1:7" s="102" customFormat="1" ht="14.1" customHeight="1">
      <c r="A33" s="146"/>
      <c r="B33" s="151" t="s">
        <v>404</v>
      </c>
      <c r="C33" s="285"/>
      <c r="D33" s="284"/>
      <c r="E33" s="283"/>
      <c r="F33" s="282"/>
      <c r="G33" s="146"/>
    </row>
    <row r="34" spans="1:7" s="102" customFormat="1" ht="14.1" customHeight="1">
      <c r="A34" s="146"/>
      <c r="B34" s="151" t="s">
        <v>405</v>
      </c>
      <c r="C34" s="285"/>
      <c r="D34" s="284"/>
      <c r="E34" s="283"/>
      <c r="F34" s="282"/>
      <c r="G34" s="146"/>
    </row>
    <row r="35" spans="1:7" s="102" customFormat="1" ht="14.1" customHeight="1">
      <c r="A35" s="146"/>
      <c r="B35" s="151" t="s">
        <v>406</v>
      </c>
      <c r="C35" s="285"/>
      <c r="D35" s="284"/>
      <c r="E35" s="283"/>
      <c r="F35" s="282"/>
      <c r="G35" s="146"/>
    </row>
    <row r="36" spans="1:7" s="102" customFormat="1" ht="14.1" customHeight="1">
      <c r="A36" s="146"/>
      <c r="B36" s="151" t="s">
        <v>407</v>
      </c>
      <c r="C36" s="285"/>
      <c r="D36" s="284"/>
      <c r="E36" s="283"/>
      <c r="F36" s="282"/>
      <c r="G36" s="146"/>
    </row>
    <row r="37" spans="1:7" s="102" customFormat="1" ht="14.1" customHeight="1">
      <c r="A37" s="146"/>
      <c r="B37" s="151" t="s">
        <v>408</v>
      </c>
      <c r="C37" s="285"/>
      <c r="D37" s="284"/>
      <c r="E37" s="283"/>
      <c r="F37" s="282"/>
      <c r="G37" s="146"/>
    </row>
    <row r="38" spans="1:7" s="102" customFormat="1" ht="14.1" customHeight="1">
      <c r="A38" s="146"/>
      <c r="B38" s="151" t="s">
        <v>409</v>
      </c>
      <c r="C38" s="285"/>
      <c r="D38" s="284"/>
      <c r="E38" s="283"/>
      <c r="F38" s="282"/>
      <c r="G38" s="146"/>
    </row>
    <row r="39" spans="1:7" s="102" customFormat="1" ht="14.1" customHeight="1">
      <c r="A39" s="146"/>
      <c r="B39" s="151" t="s">
        <v>410</v>
      </c>
      <c r="C39" s="285"/>
      <c r="D39" s="284"/>
      <c r="E39" s="283"/>
      <c r="F39" s="282"/>
      <c r="G39" s="146"/>
    </row>
    <row r="40" spans="1:7" s="102" customFormat="1" ht="14.1" customHeight="1">
      <c r="A40" s="146"/>
      <c r="B40" s="151" t="s">
        <v>411</v>
      </c>
      <c r="C40" s="285"/>
      <c r="D40" s="284"/>
      <c r="E40" s="283"/>
      <c r="F40" s="282"/>
      <c r="G40" s="146"/>
    </row>
    <row r="41" spans="1:7" s="102" customFormat="1" ht="14.1" customHeight="1">
      <c r="A41" s="146"/>
      <c r="B41" s="151" t="s">
        <v>412</v>
      </c>
      <c r="C41" s="285"/>
      <c r="D41" s="284"/>
      <c r="E41" s="283"/>
      <c r="F41" s="282"/>
      <c r="G41" s="146"/>
    </row>
    <row r="42" spans="1:7" s="102" customFormat="1" ht="14.1" customHeight="1">
      <c r="A42" s="146"/>
      <c r="B42" s="151" t="s">
        <v>413</v>
      </c>
      <c r="C42" s="285"/>
      <c r="D42" s="284"/>
      <c r="E42" s="283"/>
      <c r="F42" s="282"/>
      <c r="G42" s="146"/>
    </row>
    <row r="43" spans="1:7" s="102" customFormat="1" ht="14.1" customHeight="1">
      <c r="A43" s="146"/>
      <c r="B43" s="151" t="s">
        <v>414</v>
      </c>
      <c r="C43" s="285"/>
      <c r="D43" s="284"/>
      <c r="E43" s="283"/>
      <c r="F43" s="282"/>
      <c r="G43" s="146"/>
    </row>
    <row r="44" spans="1:7" s="102" customFormat="1" ht="14.1" customHeight="1">
      <c r="A44" s="146"/>
      <c r="B44" s="151" t="s">
        <v>415</v>
      </c>
      <c r="C44" s="285"/>
      <c r="D44" s="284"/>
      <c r="E44" s="283"/>
      <c r="F44" s="282"/>
      <c r="G44" s="146"/>
    </row>
    <row r="45" spans="1:7" s="102" customFormat="1" ht="14.1" customHeight="1">
      <c r="A45" s="146"/>
      <c r="B45" s="151" t="s">
        <v>416</v>
      </c>
      <c r="C45" s="285"/>
      <c r="D45" s="284"/>
      <c r="E45" s="283"/>
      <c r="F45" s="282"/>
      <c r="G45" s="146"/>
    </row>
    <row r="46" spans="1:7" s="102" customFormat="1" ht="14.1" customHeight="1">
      <c r="A46" s="146"/>
      <c r="B46" s="151" t="s">
        <v>417</v>
      </c>
      <c r="C46" s="285"/>
      <c r="D46" s="284"/>
      <c r="E46" s="283"/>
      <c r="F46" s="282"/>
      <c r="G46" s="146"/>
    </row>
    <row r="47" spans="1:7" s="102" customFormat="1" ht="14.1" customHeight="1">
      <c r="A47" s="146"/>
      <c r="B47" s="151" t="s">
        <v>418</v>
      </c>
      <c r="C47" s="285"/>
      <c r="D47" s="284"/>
      <c r="E47" s="283"/>
      <c r="F47" s="282"/>
      <c r="G47" s="146"/>
    </row>
    <row r="48" spans="1:7" s="102" customFormat="1" ht="14.1" customHeight="1">
      <c r="A48" s="146"/>
      <c r="B48" s="151" t="s">
        <v>419</v>
      </c>
      <c r="C48" s="285"/>
      <c r="D48" s="284"/>
      <c r="E48" s="283"/>
      <c r="F48" s="282"/>
      <c r="G48" s="146"/>
    </row>
    <row r="49" spans="1:7" s="102" customFormat="1" ht="14.1" customHeight="1">
      <c r="A49" s="146"/>
      <c r="B49" s="151" t="s">
        <v>420</v>
      </c>
      <c r="C49" s="285"/>
      <c r="D49" s="284"/>
      <c r="E49" s="283"/>
      <c r="F49" s="282"/>
      <c r="G49" s="146"/>
    </row>
    <row r="50" spans="1:7" s="102" customFormat="1" ht="14.1" customHeight="1">
      <c r="A50" s="146"/>
      <c r="B50" s="151" t="s">
        <v>421</v>
      </c>
      <c r="C50" s="285"/>
      <c r="D50" s="284"/>
      <c r="E50" s="283"/>
      <c r="F50" s="282"/>
      <c r="G50" s="146"/>
    </row>
    <row r="51" spans="1:7" s="102" customFormat="1" ht="14.1" customHeight="1">
      <c r="A51" s="146"/>
      <c r="B51" s="151" t="s">
        <v>422</v>
      </c>
      <c r="C51" s="285"/>
      <c r="D51" s="284"/>
      <c r="E51" s="283"/>
      <c r="F51" s="282"/>
      <c r="G51" s="146"/>
    </row>
    <row r="52" spans="1:7" s="102" customFormat="1" ht="14.1" customHeight="1">
      <c r="A52" s="146"/>
      <c r="B52" s="151" t="s">
        <v>423</v>
      </c>
      <c r="C52" s="285"/>
      <c r="D52" s="284"/>
      <c r="E52" s="283"/>
      <c r="F52" s="282"/>
      <c r="G52" s="146"/>
    </row>
    <row r="53" spans="1:7" s="102" customFormat="1" ht="14.1" customHeight="1">
      <c r="A53" s="146"/>
      <c r="B53" s="151" t="s">
        <v>424</v>
      </c>
      <c r="C53" s="285"/>
      <c r="D53" s="284"/>
      <c r="E53" s="283"/>
      <c r="F53" s="282"/>
      <c r="G53" s="146"/>
    </row>
    <row r="54" spans="1:7" s="102" customFormat="1" ht="14.1" customHeight="1">
      <c r="A54" s="146"/>
      <c r="B54" s="151" t="s">
        <v>425</v>
      </c>
      <c r="C54" s="285"/>
      <c r="D54" s="284"/>
      <c r="E54" s="283"/>
      <c r="F54" s="282"/>
      <c r="G54" s="146"/>
    </row>
    <row r="55" spans="1:7" s="102" customFormat="1" ht="14.1" customHeight="1">
      <c r="A55" s="146"/>
      <c r="B55" s="151" t="s">
        <v>426</v>
      </c>
      <c r="C55" s="285"/>
      <c r="D55" s="284"/>
      <c r="E55" s="283"/>
      <c r="F55" s="282"/>
      <c r="G55" s="146"/>
    </row>
    <row r="56" spans="1:7" s="102" customFormat="1" ht="14.1" customHeight="1">
      <c r="A56" s="146"/>
      <c r="B56" s="151" t="s">
        <v>427</v>
      </c>
      <c r="C56" s="285"/>
      <c r="D56" s="284"/>
      <c r="E56" s="283"/>
      <c r="F56" s="282"/>
      <c r="G56" s="146"/>
    </row>
    <row r="57" spans="1:7" s="102" customFormat="1" ht="14.1" customHeight="1">
      <c r="A57" s="146"/>
      <c r="B57" s="151" t="s">
        <v>428</v>
      </c>
      <c r="C57" s="285"/>
      <c r="D57" s="284"/>
      <c r="E57" s="283"/>
      <c r="F57" s="282"/>
      <c r="G57" s="146"/>
    </row>
    <row r="58" spans="1:7" s="102" customFormat="1" ht="14.1" customHeight="1">
      <c r="A58" s="146"/>
      <c r="B58" s="151" t="s">
        <v>429</v>
      </c>
      <c r="C58" s="285"/>
      <c r="D58" s="284"/>
      <c r="E58" s="283"/>
      <c r="F58" s="282"/>
      <c r="G58" s="146"/>
    </row>
    <row r="59" spans="1:7" s="102" customFormat="1" ht="14.1" customHeight="1">
      <c r="A59" s="146"/>
      <c r="B59" s="151" t="s">
        <v>430</v>
      </c>
      <c r="C59" s="285"/>
      <c r="D59" s="284"/>
      <c r="E59" s="283"/>
      <c r="F59" s="282"/>
      <c r="G59" s="146"/>
    </row>
    <row r="60" spans="1:7" s="102" customFormat="1" ht="14.1" customHeight="1">
      <c r="A60" s="146"/>
      <c r="B60" s="151" t="s">
        <v>431</v>
      </c>
      <c r="C60" s="285"/>
      <c r="D60" s="284"/>
      <c r="E60" s="283"/>
      <c r="F60" s="282"/>
      <c r="G60" s="146"/>
    </row>
    <row r="61" spans="1:7" s="102" customFormat="1" ht="14.1" customHeight="1">
      <c r="A61" s="146"/>
      <c r="B61" s="151" t="s">
        <v>432</v>
      </c>
      <c r="C61" s="285"/>
      <c r="D61" s="284"/>
      <c r="E61" s="283"/>
      <c r="F61" s="282"/>
      <c r="G61" s="146"/>
    </row>
    <row r="62" spans="1:7" s="102" customFormat="1" ht="14.1" customHeight="1">
      <c r="A62" s="146"/>
      <c r="B62" s="151" t="s">
        <v>433</v>
      </c>
      <c r="C62" s="285"/>
      <c r="D62" s="284"/>
      <c r="E62" s="283"/>
      <c r="F62" s="282"/>
      <c r="G62" s="146"/>
    </row>
    <row r="63" spans="1:7" s="102" customFormat="1" ht="14.1" customHeight="1">
      <c r="A63" s="146"/>
      <c r="B63" s="151" t="s">
        <v>434</v>
      </c>
      <c r="C63" s="285"/>
      <c r="D63" s="284"/>
      <c r="E63" s="283"/>
      <c r="F63" s="282"/>
      <c r="G63" s="146"/>
    </row>
    <row r="64" spans="1:7" s="102" customFormat="1" ht="14.1" customHeight="1">
      <c r="A64" s="146"/>
      <c r="B64" s="151" t="s">
        <v>435</v>
      </c>
      <c r="C64" s="285"/>
      <c r="D64" s="284"/>
      <c r="E64" s="283"/>
      <c r="F64" s="282"/>
      <c r="G64" s="146"/>
    </row>
    <row r="65" spans="1:7" s="102" customFormat="1" ht="14.1" customHeight="1">
      <c r="A65" s="146"/>
      <c r="B65" s="151" t="s">
        <v>436</v>
      </c>
      <c r="C65" s="285"/>
      <c r="D65" s="284"/>
      <c r="E65" s="283"/>
      <c r="F65" s="282"/>
      <c r="G65" s="146"/>
    </row>
    <row r="66" spans="1:7" s="102" customFormat="1" ht="14.1" customHeight="1">
      <c r="A66" s="146"/>
      <c r="B66" s="151" t="s">
        <v>437</v>
      </c>
      <c r="C66" s="285"/>
      <c r="D66" s="284"/>
      <c r="E66" s="283"/>
      <c r="F66" s="282"/>
      <c r="G66" s="146"/>
    </row>
    <row r="67" spans="1:7" s="102" customFormat="1" ht="14.1" customHeight="1">
      <c r="A67" s="146"/>
      <c r="B67" s="151" t="s">
        <v>438</v>
      </c>
      <c r="C67" s="285"/>
      <c r="D67" s="284"/>
      <c r="E67" s="283"/>
      <c r="F67" s="282"/>
      <c r="G67" s="146"/>
    </row>
    <row r="68" spans="1:7" s="102" customFormat="1" ht="14.1" customHeight="1">
      <c r="A68" s="146"/>
      <c r="B68" s="151" t="s">
        <v>439</v>
      </c>
      <c r="C68" s="285"/>
      <c r="D68" s="284"/>
      <c r="E68" s="283"/>
      <c r="F68" s="282"/>
      <c r="G68" s="146"/>
    </row>
    <row r="69" spans="1:7" s="102" customFormat="1" ht="14.1" customHeight="1">
      <c r="A69" s="146"/>
      <c r="B69" s="151" t="s">
        <v>440</v>
      </c>
      <c r="C69" s="285"/>
      <c r="D69" s="284"/>
      <c r="E69" s="283"/>
      <c r="F69" s="282"/>
      <c r="G69" s="146"/>
    </row>
    <row r="70" spans="1:7" s="102" customFormat="1" ht="14.1" customHeight="1">
      <c r="A70" s="146"/>
      <c r="B70" s="151" t="s">
        <v>441</v>
      </c>
      <c r="C70" s="285"/>
      <c r="D70" s="284"/>
      <c r="E70" s="283"/>
      <c r="F70" s="282"/>
      <c r="G70" s="146"/>
    </row>
    <row r="71" spans="1:7" s="102" customFormat="1" ht="14.1" customHeight="1">
      <c r="A71" s="146"/>
      <c r="B71" s="151" t="s">
        <v>442</v>
      </c>
      <c r="C71" s="285"/>
      <c r="D71" s="284"/>
      <c r="E71" s="283"/>
      <c r="F71" s="282"/>
      <c r="G71" s="146"/>
    </row>
    <row r="72" spans="1:7" s="102" customFormat="1" ht="14.1" customHeight="1">
      <c r="A72" s="146"/>
      <c r="B72" s="151" t="s">
        <v>443</v>
      </c>
      <c r="C72" s="285"/>
      <c r="D72" s="284"/>
      <c r="E72" s="283"/>
      <c r="F72" s="282"/>
      <c r="G72" s="146"/>
    </row>
    <row r="73" spans="1:7" s="102" customFormat="1" ht="14.1" customHeight="1">
      <c r="A73" s="146"/>
      <c r="B73" s="151" t="s">
        <v>444</v>
      </c>
      <c r="C73" s="285"/>
      <c r="D73" s="284"/>
      <c r="E73" s="283"/>
      <c r="F73" s="282"/>
      <c r="G73" s="146"/>
    </row>
    <row r="74" spans="1:7" s="102" customFormat="1" ht="14.1" customHeight="1">
      <c r="A74" s="146"/>
      <c r="B74" s="151" t="s">
        <v>445</v>
      </c>
      <c r="C74" s="285"/>
      <c r="D74" s="284"/>
      <c r="E74" s="283"/>
      <c r="F74" s="282"/>
      <c r="G74" s="146"/>
    </row>
    <row r="75" spans="1:7" s="102" customFormat="1" ht="14.1" customHeight="1">
      <c r="A75" s="146"/>
      <c r="B75" s="151" t="s">
        <v>446</v>
      </c>
      <c r="C75" s="285"/>
      <c r="D75" s="284"/>
      <c r="E75" s="283"/>
      <c r="F75" s="282"/>
      <c r="G75" s="146"/>
    </row>
    <row r="76" spans="1:7" s="102" customFormat="1" ht="14.1" customHeight="1">
      <c r="A76" s="146"/>
      <c r="B76" s="151" t="s">
        <v>447</v>
      </c>
      <c r="C76" s="285"/>
      <c r="D76" s="284"/>
      <c r="E76" s="283"/>
      <c r="F76" s="282"/>
      <c r="G76" s="146"/>
    </row>
    <row r="77" spans="1:7" s="102" customFormat="1" ht="14.1" customHeight="1">
      <c r="A77" s="146"/>
      <c r="B77" s="151" t="s">
        <v>448</v>
      </c>
      <c r="C77" s="285"/>
      <c r="D77" s="284"/>
      <c r="E77" s="283"/>
      <c r="F77" s="282"/>
      <c r="G77" s="146"/>
    </row>
    <row r="78" spans="1:7" s="102" customFormat="1" ht="14.1" customHeight="1">
      <c r="A78" s="146"/>
      <c r="B78" s="151" t="s">
        <v>449</v>
      </c>
      <c r="C78" s="285"/>
      <c r="D78" s="284"/>
      <c r="E78" s="283"/>
      <c r="F78" s="282"/>
      <c r="G78" s="146"/>
    </row>
    <row r="79" spans="1:7" s="102" customFormat="1" ht="14.1" customHeight="1">
      <c r="A79" s="146"/>
      <c r="B79" s="151" t="s">
        <v>450</v>
      </c>
      <c r="C79" s="285"/>
      <c r="D79" s="284"/>
      <c r="E79" s="283"/>
      <c r="F79" s="282"/>
      <c r="G79" s="146"/>
    </row>
    <row r="80" spans="1:7" s="102" customFormat="1" ht="14.1" customHeight="1">
      <c r="A80" s="146"/>
      <c r="B80" s="151" t="s">
        <v>451</v>
      </c>
      <c r="C80" s="285"/>
      <c r="D80" s="284"/>
      <c r="E80" s="283"/>
      <c r="F80" s="282"/>
      <c r="G80" s="146"/>
    </row>
    <row r="81" spans="1:7" s="102" customFormat="1" ht="14.1" customHeight="1">
      <c r="A81" s="146"/>
      <c r="B81" s="151" t="s">
        <v>452</v>
      </c>
      <c r="C81" s="285"/>
      <c r="D81" s="284"/>
      <c r="E81" s="283"/>
      <c r="F81" s="282"/>
      <c r="G81" s="146"/>
    </row>
    <row r="82" spans="1:7" s="102" customFormat="1" ht="14.1" customHeight="1">
      <c r="A82" s="146"/>
      <c r="B82" s="151" t="s">
        <v>453</v>
      </c>
      <c r="C82" s="285"/>
      <c r="D82" s="284"/>
      <c r="E82" s="283"/>
      <c r="F82" s="282"/>
      <c r="G82" s="146"/>
    </row>
    <row r="83" spans="1:7" s="102" customFormat="1" ht="14.1" customHeight="1">
      <c r="A83" s="146"/>
      <c r="B83" s="151" t="s">
        <v>454</v>
      </c>
      <c r="C83" s="285"/>
      <c r="D83" s="284"/>
      <c r="E83" s="283"/>
      <c r="F83" s="282"/>
      <c r="G83" s="146"/>
    </row>
    <row r="84" spans="1:7" s="102" customFormat="1" ht="14.1" customHeight="1">
      <c r="A84" s="146"/>
      <c r="B84" s="151" t="s">
        <v>455</v>
      </c>
      <c r="C84" s="285"/>
      <c r="D84" s="284"/>
      <c r="E84" s="283"/>
      <c r="F84" s="282"/>
      <c r="G84" s="146"/>
    </row>
    <row r="85" spans="1:7" s="102" customFormat="1" ht="14.1" customHeight="1">
      <c r="A85" s="146"/>
      <c r="B85" s="151" t="s">
        <v>456</v>
      </c>
      <c r="C85" s="285"/>
      <c r="D85" s="284"/>
      <c r="E85" s="283"/>
      <c r="F85" s="282"/>
      <c r="G85" s="146"/>
    </row>
    <row r="86" spans="1:7" s="102" customFormat="1" ht="14.1" customHeight="1">
      <c r="A86" s="146"/>
      <c r="B86" s="151" t="s">
        <v>457</v>
      </c>
      <c r="C86" s="285"/>
      <c r="D86" s="284"/>
      <c r="E86" s="283"/>
      <c r="F86" s="282"/>
      <c r="G86" s="146"/>
    </row>
    <row r="87" spans="1:7" s="102" customFormat="1" ht="14.1" customHeight="1">
      <c r="A87" s="146"/>
      <c r="B87" s="151" t="s">
        <v>458</v>
      </c>
      <c r="C87" s="285"/>
      <c r="D87" s="284"/>
      <c r="E87" s="283"/>
      <c r="F87" s="282"/>
      <c r="G87" s="146"/>
    </row>
    <row r="88" spans="1:7" s="102" customFormat="1" ht="14.1" customHeight="1">
      <c r="A88" s="146"/>
      <c r="B88" s="151" t="s">
        <v>459</v>
      </c>
      <c r="C88" s="285"/>
      <c r="D88" s="284"/>
      <c r="E88" s="283"/>
      <c r="F88" s="282"/>
      <c r="G88" s="146"/>
    </row>
    <row r="89" spans="1:7" s="102" customFormat="1" ht="14.1" customHeight="1">
      <c r="A89" s="146"/>
      <c r="B89" s="151" t="s">
        <v>460</v>
      </c>
      <c r="C89" s="285"/>
      <c r="D89" s="284"/>
      <c r="E89" s="283"/>
      <c r="F89" s="282"/>
      <c r="G89" s="146"/>
    </row>
    <row r="90" spans="1:7" s="102" customFormat="1" ht="14.1" customHeight="1">
      <c r="A90" s="146"/>
      <c r="B90" s="151" t="s">
        <v>461</v>
      </c>
      <c r="C90" s="285"/>
      <c r="D90" s="284"/>
      <c r="E90" s="283"/>
      <c r="F90" s="282"/>
      <c r="G90" s="146"/>
    </row>
    <row r="91" spans="1:7" s="102" customFormat="1" ht="14.1" customHeight="1">
      <c r="A91" s="146"/>
      <c r="B91" s="151" t="s">
        <v>462</v>
      </c>
      <c r="C91" s="285"/>
      <c r="D91" s="284"/>
      <c r="E91" s="283"/>
      <c r="F91" s="282"/>
      <c r="G91" s="146"/>
    </row>
    <row r="92" spans="1:7" s="102" customFormat="1" ht="14.1" customHeight="1">
      <c r="A92" s="146"/>
      <c r="B92" s="151" t="s">
        <v>463</v>
      </c>
      <c r="C92" s="285"/>
      <c r="D92" s="284"/>
      <c r="E92" s="283"/>
      <c r="F92" s="282"/>
      <c r="G92" s="146"/>
    </row>
    <row r="93" spans="1:7" s="102" customFormat="1" ht="14.1" customHeight="1">
      <c r="A93" s="146"/>
      <c r="B93" s="151" t="s">
        <v>464</v>
      </c>
      <c r="C93" s="285"/>
      <c r="D93" s="284"/>
      <c r="E93" s="283"/>
      <c r="F93" s="282"/>
      <c r="G93" s="146"/>
    </row>
    <row r="94" spans="1:7" s="102" customFormat="1" ht="14.1" customHeight="1">
      <c r="A94" s="146"/>
      <c r="B94" s="151" t="s">
        <v>465</v>
      </c>
      <c r="C94" s="285"/>
      <c r="D94" s="284"/>
      <c r="E94" s="283"/>
      <c r="F94" s="282"/>
      <c r="G94" s="146"/>
    </row>
    <row r="95" spans="1:7" s="102" customFormat="1" ht="14.1" customHeight="1">
      <c r="A95" s="146"/>
      <c r="B95" s="151" t="s">
        <v>466</v>
      </c>
      <c r="C95" s="285"/>
      <c r="D95" s="284"/>
      <c r="E95" s="283"/>
      <c r="F95" s="282"/>
      <c r="G95" s="146"/>
    </row>
    <row r="96" spans="1:7" s="102" customFormat="1" ht="14.1" customHeight="1">
      <c r="A96" s="146"/>
      <c r="B96" s="151" t="s">
        <v>467</v>
      </c>
      <c r="C96" s="285"/>
      <c r="D96" s="284"/>
      <c r="E96" s="283"/>
      <c r="F96" s="282"/>
      <c r="G96" s="146"/>
    </row>
    <row r="97" spans="1:7" s="102" customFormat="1" ht="14.1" customHeight="1">
      <c r="A97" s="146"/>
      <c r="B97" s="151" t="s">
        <v>468</v>
      </c>
      <c r="C97" s="285"/>
      <c r="D97" s="284"/>
      <c r="E97" s="283"/>
      <c r="F97" s="282"/>
      <c r="G97" s="146"/>
    </row>
    <row r="98" spans="1:7" s="102" customFormat="1" ht="14.1" customHeight="1">
      <c r="A98" s="146"/>
      <c r="B98" s="151" t="s">
        <v>469</v>
      </c>
      <c r="C98" s="285"/>
      <c r="D98" s="284"/>
      <c r="E98" s="283"/>
      <c r="F98" s="282"/>
      <c r="G98" s="146"/>
    </row>
    <row r="99" spans="1:7" s="102" customFormat="1" ht="14.1" customHeight="1">
      <c r="A99" s="146"/>
      <c r="B99" s="151" t="s">
        <v>470</v>
      </c>
      <c r="C99" s="285"/>
      <c r="D99" s="284"/>
      <c r="E99" s="283"/>
      <c r="F99" s="282"/>
      <c r="G99" s="146"/>
    </row>
    <row r="100" spans="1:7" s="102" customFormat="1" ht="14.1" customHeight="1">
      <c r="A100" s="146"/>
      <c r="B100" s="151" t="s">
        <v>471</v>
      </c>
      <c r="C100" s="285"/>
      <c r="D100" s="284"/>
      <c r="E100" s="283"/>
      <c r="F100" s="282"/>
      <c r="G100" s="146"/>
    </row>
    <row r="101" spans="1:7" s="102" customFormat="1" ht="14.1" customHeight="1">
      <c r="A101" s="146"/>
      <c r="B101" s="151" t="s">
        <v>472</v>
      </c>
      <c r="C101" s="285"/>
      <c r="D101" s="284"/>
      <c r="E101" s="283"/>
      <c r="F101" s="282"/>
      <c r="G101" s="146"/>
    </row>
    <row r="102" spans="1:7" s="102" customFormat="1" ht="14.1" customHeight="1">
      <c r="A102" s="146"/>
      <c r="B102" s="151" t="s">
        <v>473</v>
      </c>
      <c r="C102" s="285"/>
      <c r="D102" s="284"/>
      <c r="E102" s="283"/>
      <c r="F102" s="282"/>
      <c r="G102" s="146"/>
    </row>
    <row r="103" spans="1:7" s="102" customFormat="1" ht="14.1" customHeight="1">
      <c r="A103" s="146"/>
      <c r="B103" s="151" t="s">
        <v>474</v>
      </c>
      <c r="C103" s="285"/>
      <c r="D103" s="284"/>
      <c r="E103" s="283"/>
      <c r="F103" s="282"/>
      <c r="G103" s="146"/>
    </row>
    <row r="104" spans="1:7" s="102" customFormat="1" ht="14.1" customHeight="1">
      <c r="A104" s="146"/>
      <c r="B104" s="151" t="s">
        <v>475</v>
      </c>
      <c r="C104" s="285"/>
      <c r="D104" s="284"/>
      <c r="E104" s="283"/>
      <c r="F104" s="282"/>
      <c r="G104" s="146"/>
    </row>
    <row r="105" spans="1:7" s="102" customFormat="1" ht="14.1" customHeight="1">
      <c r="A105" s="146"/>
      <c r="B105" s="151" t="s">
        <v>476</v>
      </c>
      <c r="C105" s="285"/>
      <c r="D105" s="284"/>
      <c r="E105" s="283"/>
      <c r="F105" s="282"/>
      <c r="G105" s="146"/>
    </row>
    <row r="106" spans="1:7" s="102" customFormat="1" ht="14.1" customHeight="1">
      <c r="A106" s="146"/>
      <c r="B106" s="151" t="s">
        <v>477</v>
      </c>
      <c r="C106" s="285"/>
      <c r="D106" s="284"/>
      <c r="E106" s="283"/>
      <c r="F106" s="282"/>
      <c r="G106" s="146"/>
    </row>
    <row r="107" spans="1:7" s="102" customFormat="1" ht="14.1" customHeight="1">
      <c r="A107" s="146"/>
      <c r="B107" s="151" t="s">
        <v>478</v>
      </c>
      <c r="C107" s="285"/>
      <c r="D107" s="284"/>
      <c r="E107" s="283"/>
      <c r="F107" s="282"/>
      <c r="G107" s="146"/>
    </row>
    <row r="108" spans="1:7" s="102" customFormat="1" ht="14.1" customHeight="1">
      <c r="A108" s="146"/>
      <c r="B108" s="151" t="s">
        <v>479</v>
      </c>
      <c r="C108" s="285"/>
      <c r="D108" s="284"/>
      <c r="E108" s="283"/>
      <c r="F108" s="282"/>
      <c r="G108" s="146"/>
    </row>
    <row r="109" spans="1:7" s="102" customFormat="1" ht="14.1" customHeight="1">
      <c r="A109" s="146"/>
      <c r="B109" s="151" t="s">
        <v>480</v>
      </c>
      <c r="C109" s="285"/>
      <c r="D109" s="284"/>
      <c r="E109" s="283"/>
      <c r="F109" s="282"/>
      <c r="G109" s="146"/>
    </row>
    <row r="110" spans="1:7" s="102" customFormat="1" ht="14.1" customHeight="1">
      <c r="A110" s="146"/>
      <c r="B110" s="151" t="s">
        <v>481</v>
      </c>
      <c r="C110" s="285"/>
      <c r="D110" s="284"/>
      <c r="E110" s="283"/>
      <c r="F110" s="282"/>
      <c r="G110" s="146"/>
    </row>
    <row r="111" spans="1:7" s="102" customFormat="1" ht="14.1" customHeight="1">
      <c r="A111" s="146"/>
      <c r="B111" s="151" t="s">
        <v>482</v>
      </c>
      <c r="C111" s="285"/>
      <c r="D111" s="284"/>
      <c r="E111" s="283"/>
      <c r="F111" s="282"/>
      <c r="G111" s="146"/>
    </row>
    <row r="112" spans="1:7" s="102" customFormat="1" ht="14.1" customHeight="1">
      <c r="A112" s="146"/>
      <c r="B112" s="151" t="s">
        <v>483</v>
      </c>
      <c r="C112" s="285"/>
      <c r="D112" s="284"/>
      <c r="E112" s="283"/>
      <c r="F112" s="282"/>
      <c r="G112" s="146"/>
    </row>
    <row r="113" spans="1:7" s="102" customFormat="1" ht="14.1" customHeight="1">
      <c r="A113" s="146"/>
      <c r="B113" s="151" t="s">
        <v>484</v>
      </c>
      <c r="C113" s="285"/>
      <c r="D113" s="284"/>
      <c r="E113" s="283"/>
      <c r="F113" s="282"/>
      <c r="G113" s="146"/>
    </row>
    <row r="114" spans="1:7" s="102" customFormat="1" ht="14.1" customHeight="1">
      <c r="A114" s="146"/>
      <c r="B114" s="151" t="s">
        <v>485</v>
      </c>
      <c r="C114" s="285"/>
      <c r="D114" s="284"/>
      <c r="E114" s="283"/>
      <c r="F114" s="282"/>
      <c r="G114" s="146"/>
    </row>
    <row r="115" spans="1:7" s="102" customFormat="1" ht="14.1" customHeight="1">
      <c r="A115" s="146"/>
      <c r="B115" s="151" t="s">
        <v>486</v>
      </c>
      <c r="C115" s="285"/>
      <c r="D115" s="284"/>
      <c r="E115" s="283"/>
      <c r="F115" s="282"/>
      <c r="G115" s="146"/>
    </row>
    <row r="116" spans="1:7" s="102" customFormat="1" ht="14.1" customHeight="1">
      <c r="A116" s="146"/>
      <c r="B116" s="151" t="s">
        <v>487</v>
      </c>
      <c r="C116" s="285"/>
      <c r="D116" s="284"/>
      <c r="E116" s="283"/>
      <c r="F116" s="282"/>
      <c r="G116" s="146"/>
    </row>
    <row r="117" spans="1:7" s="102" customFormat="1" ht="14.1" customHeight="1">
      <c r="A117" s="146"/>
      <c r="B117" s="151" t="s">
        <v>488</v>
      </c>
      <c r="C117" s="285"/>
      <c r="D117" s="284"/>
      <c r="E117" s="283"/>
      <c r="F117" s="282"/>
      <c r="G117" s="146"/>
    </row>
    <row r="118" spans="1:7" s="102" customFormat="1" ht="14.1" customHeight="1">
      <c r="A118" s="146"/>
      <c r="B118" s="151" t="s">
        <v>489</v>
      </c>
      <c r="C118" s="285"/>
      <c r="D118" s="284"/>
      <c r="E118" s="283"/>
      <c r="F118" s="282"/>
      <c r="G118" s="146"/>
    </row>
    <row r="119" spans="1:7" s="102" customFormat="1" ht="14.1" customHeight="1">
      <c r="A119" s="146"/>
      <c r="B119" s="151" t="s">
        <v>490</v>
      </c>
      <c r="C119" s="285"/>
      <c r="D119" s="284"/>
      <c r="E119" s="283"/>
      <c r="F119" s="282"/>
      <c r="G119" s="146"/>
    </row>
    <row r="120" spans="1:7" s="102" customFormat="1" ht="14.1" customHeight="1">
      <c r="A120" s="146"/>
      <c r="B120" s="151" t="s">
        <v>491</v>
      </c>
      <c r="C120" s="285"/>
      <c r="D120" s="284"/>
      <c r="E120" s="283"/>
      <c r="F120" s="282"/>
      <c r="G120" s="146"/>
    </row>
    <row r="121" spans="1:7" s="102" customFormat="1" ht="14.1" customHeight="1">
      <c r="A121" s="146"/>
      <c r="B121" s="151" t="s">
        <v>492</v>
      </c>
      <c r="C121" s="285"/>
      <c r="D121" s="284"/>
      <c r="E121" s="283"/>
      <c r="F121" s="282"/>
      <c r="G121" s="146"/>
    </row>
    <row r="122" spans="1:7" s="102" customFormat="1" ht="14.1" customHeight="1">
      <c r="A122" s="146"/>
      <c r="B122" s="151" t="s">
        <v>493</v>
      </c>
      <c r="C122" s="285"/>
      <c r="D122" s="284"/>
      <c r="E122" s="283"/>
      <c r="F122" s="282"/>
      <c r="G122" s="146"/>
    </row>
    <row r="123" spans="1:7" s="102" customFormat="1" ht="14.1" customHeight="1">
      <c r="A123" s="146"/>
      <c r="B123" s="151" t="s">
        <v>494</v>
      </c>
      <c r="C123" s="285"/>
      <c r="D123" s="284"/>
      <c r="E123" s="283"/>
      <c r="F123" s="282"/>
      <c r="G123" s="146"/>
    </row>
    <row r="124" spans="1:7" s="102" customFormat="1" ht="14.1" customHeight="1">
      <c r="A124" s="146"/>
      <c r="B124" s="151" t="s">
        <v>495</v>
      </c>
      <c r="C124" s="285"/>
      <c r="D124" s="284"/>
      <c r="E124" s="283"/>
      <c r="F124" s="282"/>
      <c r="G124" s="146"/>
    </row>
    <row r="125" spans="1:7" s="102" customFormat="1" ht="14.1" customHeight="1">
      <c r="A125" s="146"/>
      <c r="B125" s="151" t="s">
        <v>496</v>
      </c>
      <c r="C125" s="285"/>
      <c r="D125" s="284"/>
      <c r="E125" s="283"/>
      <c r="F125" s="282"/>
      <c r="G125" s="146"/>
    </row>
    <row r="126" spans="1:7" s="102" customFormat="1" ht="14.1" customHeight="1">
      <c r="A126" s="146"/>
      <c r="B126" s="151" t="s">
        <v>497</v>
      </c>
      <c r="C126" s="285"/>
      <c r="D126" s="284"/>
      <c r="E126" s="283"/>
      <c r="F126" s="282"/>
      <c r="G126" s="146"/>
    </row>
    <row r="127" spans="1:7" s="102" customFormat="1" ht="14.1" customHeight="1">
      <c r="A127" s="146"/>
      <c r="B127" s="151" t="s">
        <v>498</v>
      </c>
      <c r="C127" s="285"/>
      <c r="D127" s="284"/>
      <c r="E127" s="283"/>
      <c r="F127" s="282"/>
      <c r="G127" s="146"/>
    </row>
    <row r="128" spans="1:7" s="102" customFormat="1" ht="14.1" customHeight="1">
      <c r="A128" s="146"/>
      <c r="B128" s="151" t="s">
        <v>499</v>
      </c>
      <c r="C128" s="285"/>
      <c r="D128" s="284"/>
      <c r="E128" s="283"/>
      <c r="F128" s="282"/>
      <c r="G128" s="146"/>
    </row>
    <row r="129" spans="1:7" s="102" customFormat="1" ht="14.1" customHeight="1">
      <c r="A129" s="146"/>
      <c r="B129" s="151" t="s">
        <v>500</v>
      </c>
      <c r="C129" s="285"/>
      <c r="D129" s="284"/>
      <c r="E129" s="283"/>
      <c r="F129" s="282"/>
      <c r="G129" s="146"/>
    </row>
    <row r="130" spans="1:7" s="102" customFormat="1" ht="14.1" customHeight="1">
      <c r="A130" s="146"/>
      <c r="B130" s="151" t="s">
        <v>501</v>
      </c>
      <c r="C130" s="285"/>
      <c r="D130" s="284"/>
      <c r="E130" s="283"/>
      <c r="F130" s="282"/>
      <c r="G130" s="146"/>
    </row>
    <row r="131" spans="1:7" s="102" customFormat="1" ht="14.1" customHeight="1">
      <c r="A131" s="146"/>
      <c r="B131" s="151" t="s">
        <v>502</v>
      </c>
      <c r="C131" s="285"/>
      <c r="D131" s="284"/>
      <c r="E131" s="283"/>
      <c r="F131" s="282"/>
      <c r="G131" s="146"/>
    </row>
    <row r="132" spans="1:7" s="102" customFormat="1" ht="14.1" customHeight="1">
      <c r="A132" s="146"/>
      <c r="B132" s="151" t="s">
        <v>503</v>
      </c>
      <c r="C132" s="285"/>
      <c r="D132" s="284"/>
      <c r="E132" s="283"/>
      <c r="F132" s="282"/>
      <c r="G132" s="146"/>
    </row>
    <row r="133" spans="1:7" s="102" customFormat="1" ht="14.1" customHeight="1">
      <c r="A133" s="146"/>
      <c r="B133" s="151" t="s">
        <v>504</v>
      </c>
      <c r="C133" s="285"/>
      <c r="D133" s="284"/>
      <c r="E133" s="283"/>
      <c r="F133" s="282"/>
      <c r="G133" s="146"/>
    </row>
    <row r="134" spans="1:7" s="102" customFormat="1" ht="14.1" customHeight="1">
      <c r="A134" s="146"/>
      <c r="B134" s="151" t="s">
        <v>505</v>
      </c>
      <c r="C134" s="285"/>
      <c r="D134" s="284"/>
      <c r="E134" s="283"/>
      <c r="F134" s="282"/>
      <c r="G134" s="146"/>
    </row>
    <row r="135" spans="1:7" s="102" customFormat="1" ht="14.1" customHeight="1">
      <c r="A135" s="146"/>
      <c r="B135" s="151" t="s">
        <v>506</v>
      </c>
      <c r="C135" s="285"/>
      <c r="D135" s="284"/>
      <c r="E135" s="283"/>
      <c r="F135" s="282"/>
      <c r="G135" s="146"/>
    </row>
    <row r="136" spans="1:7" s="102" customFormat="1" ht="14.1" customHeight="1">
      <c r="A136" s="146"/>
      <c r="B136" s="151" t="s">
        <v>507</v>
      </c>
      <c r="C136" s="285"/>
      <c r="D136" s="284"/>
      <c r="E136" s="283"/>
      <c r="F136" s="282"/>
      <c r="G136" s="146"/>
    </row>
    <row r="137" spans="1:7" s="102" customFormat="1" ht="14.1" customHeight="1">
      <c r="A137" s="146"/>
      <c r="B137" s="151" t="s">
        <v>508</v>
      </c>
      <c r="C137" s="285"/>
      <c r="D137" s="284"/>
      <c r="E137" s="283"/>
      <c r="F137" s="282"/>
      <c r="G137" s="146"/>
    </row>
    <row r="138" spans="1:7" s="102" customFormat="1" ht="14.1" customHeight="1">
      <c r="A138" s="146"/>
      <c r="B138" s="151" t="s">
        <v>509</v>
      </c>
      <c r="C138" s="285"/>
      <c r="D138" s="284"/>
      <c r="E138" s="283"/>
      <c r="F138" s="282"/>
      <c r="G138" s="146"/>
    </row>
    <row r="139" spans="1:7" s="102" customFormat="1" ht="14.1" customHeight="1">
      <c r="A139" s="146"/>
      <c r="B139" s="151" t="s">
        <v>510</v>
      </c>
      <c r="C139" s="285"/>
      <c r="D139" s="284"/>
      <c r="E139" s="283"/>
      <c r="F139" s="282"/>
      <c r="G139" s="146"/>
    </row>
    <row r="140" spans="1:7" s="102" customFormat="1" ht="14.1" customHeight="1">
      <c r="A140" s="146"/>
      <c r="B140" s="151" t="s">
        <v>511</v>
      </c>
      <c r="C140" s="285"/>
      <c r="D140" s="284"/>
      <c r="E140" s="283"/>
      <c r="F140" s="282"/>
      <c r="G140" s="146"/>
    </row>
    <row r="141" spans="1:7" s="102" customFormat="1" ht="14.1" customHeight="1">
      <c r="A141" s="146"/>
      <c r="B141" s="151" t="s">
        <v>512</v>
      </c>
      <c r="C141" s="285"/>
      <c r="D141" s="284"/>
      <c r="E141" s="283"/>
      <c r="F141" s="282"/>
      <c r="G141" s="146"/>
    </row>
    <row r="142" spans="1:7" s="102" customFormat="1" ht="14.1" customHeight="1">
      <c r="A142" s="146"/>
      <c r="B142" s="151" t="s">
        <v>513</v>
      </c>
      <c r="C142" s="285"/>
      <c r="D142" s="284"/>
      <c r="E142" s="283"/>
      <c r="F142" s="282"/>
      <c r="G142" s="146"/>
    </row>
    <row r="143" spans="1:7" s="102" customFormat="1" ht="14.1" customHeight="1">
      <c r="A143" s="146"/>
      <c r="B143" s="151" t="s">
        <v>514</v>
      </c>
      <c r="C143" s="285"/>
      <c r="D143" s="284"/>
      <c r="E143" s="283"/>
      <c r="F143" s="282"/>
      <c r="G143" s="146"/>
    </row>
    <row r="144" spans="1:7" s="102" customFormat="1" ht="14.1" customHeight="1">
      <c r="A144" s="146"/>
      <c r="B144" s="151" t="s">
        <v>515</v>
      </c>
      <c r="C144" s="285"/>
      <c r="D144" s="284"/>
      <c r="E144" s="283"/>
      <c r="F144" s="282"/>
      <c r="G144" s="146"/>
    </row>
    <row r="145" spans="1:7" s="102" customFormat="1" ht="14.1" customHeight="1">
      <c r="A145" s="146"/>
      <c r="B145" s="151" t="s">
        <v>516</v>
      </c>
      <c r="C145" s="285"/>
      <c r="D145" s="284"/>
      <c r="E145" s="283"/>
      <c r="F145" s="282"/>
      <c r="G145" s="146"/>
    </row>
    <row r="146" spans="1:7" s="102" customFormat="1" ht="14.1" customHeight="1">
      <c r="A146" s="146"/>
      <c r="B146" s="151" t="s">
        <v>517</v>
      </c>
      <c r="C146" s="285"/>
      <c r="D146" s="284"/>
      <c r="E146" s="283"/>
      <c r="F146" s="282"/>
      <c r="G146" s="146"/>
    </row>
    <row r="147" spans="1:7" s="102" customFormat="1" ht="14.1" customHeight="1">
      <c r="A147" s="146"/>
      <c r="B147" s="151" t="s">
        <v>518</v>
      </c>
      <c r="C147" s="285"/>
      <c r="D147" s="284"/>
      <c r="E147" s="283"/>
      <c r="F147" s="282"/>
      <c r="G147" s="146"/>
    </row>
    <row r="148" spans="1:7" s="102" customFormat="1" ht="14.1" customHeight="1">
      <c r="A148" s="146"/>
      <c r="B148" s="151" t="s">
        <v>519</v>
      </c>
      <c r="C148" s="285"/>
      <c r="D148" s="284"/>
      <c r="E148" s="283"/>
      <c r="F148" s="282"/>
      <c r="G148" s="146"/>
    </row>
    <row r="149" spans="1:7" s="102" customFormat="1" ht="14.1" customHeight="1">
      <c r="A149" s="146"/>
      <c r="B149" s="151" t="s">
        <v>520</v>
      </c>
      <c r="C149" s="285"/>
      <c r="D149" s="284"/>
      <c r="E149" s="283"/>
      <c r="F149" s="282"/>
      <c r="G149" s="146"/>
    </row>
    <row r="150" spans="1:7" s="102" customFormat="1" ht="14.1" customHeight="1">
      <c r="A150" s="146"/>
      <c r="B150" s="151" t="s">
        <v>521</v>
      </c>
      <c r="C150" s="285"/>
      <c r="D150" s="284"/>
      <c r="E150" s="283"/>
      <c r="F150" s="282"/>
      <c r="G150" s="146"/>
    </row>
    <row r="151" spans="1:7" s="102" customFormat="1" ht="14.1" customHeight="1">
      <c r="A151" s="146"/>
      <c r="B151" s="151" t="s">
        <v>522</v>
      </c>
      <c r="C151" s="285"/>
      <c r="D151" s="284"/>
      <c r="E151" s="283"/>
      <c r="F151" s="282"/>
      <c r="G151" s="146"/>
    </row>
    <row r="152" spans="1:7" s="102" customFormat="1" ht="14.1" customHeight="1">
      <c r="A152" s="146"/>
      <c r="B152" s="151" t="s">
        <v>523</v>
      </c>
      <c r="C152" s="285"/>
      <c r="D152" s="284"/>
      <c r="E152" s="283"/>
      <c r="F152" s="282"/>
      <c r="G152" s="146"/>
    </row>
    <row r="153" spans="1:7" s="102" customFormat="1" ht="14.1" customHeight="1">
      <c r="A153" s="146"/>
      <c r="B153" s="151" t="s">
        <v>524</v>
      </c>
      <c r="C153" s="285"/>
      <c r="D153" s="284"/>
      <c r="E153" s="283"/>
      <c r="F153" s="282"/>
      <c r="G153" s="146"/>
    </row>
    <row r="154" spans="1:7" s="102" customFormat="1" ht="14.1" customHeight="1">
      <c r="A154" s="146"/>
      <c r="B154" s="151" t="s">
        <v>525</v>
      </c>
      <c r="C154" s="285"/>
      <c r="D154" s="284"/>
      <c r="E154" s="283"/>
      <c r="F154" s="282"/>
      <c r="G154" s="146"/>
    </row>
    <row r="155" spans="1:7" s="102" customFormat="1" ht="14.1" customHeight="1">
      <c r="A155" s="146"/>
      <c r="B155" s="151" t="s">
        <v>526</v>
      </c>
      <c r="C155" s="285"/>
      <c r="D155" s="284"/>
      <c r="E155" s="283"/>
      <c r="F155" s="282"/>
      <c r="G155" s="146"/>
    </row>
    <row r="156" spans="1:7" s="102" customFormat="1" ht="14.1" customHeight="1">
      <c r="A156" s="146"/>
      <c r="B156" s="151" t="s">
        <v>527</v>
      </c>
      <c r="C156" s="285"/>
      <c r="D156" s="284"/>
      <c r="E156" s="283"/>
      <c r="F156" s="282"/>
      <c r="G156" s="146"/>
    </row>
    <row r="157" spans="1:7" s="102" customFormat="1" ht="14.1" customHeight="1">
      <c r="A157" s="146"/>
      <c r="B157" s="151" t="s">
        <v>528</v>
      </c>
      <c r="C157" s="285"/>
      <c r="D157" s="284"/>
      <c r="E157" s="283"/>
      <c r="F157" s="282"/>
      <c r="G157" s="146"/>
    </row>
    <row r="158" spans="1:7" s="102" customFormat="1" ht="14.1" customHeight="1">
      <c r="A158" s="146"/>
      <c r="B158" s="151" t="s">
        <v>529</v>
      </c>
      <c r="C158" s="285"/>
      <c r="D158" s="284"/>
      <c r="E158" s="283"/>
      <c r="F158" s="282"/>
      <c r="G158" s="146"/>
    </row>
    <row r="159" spans="1:7" s="102" customFormat="1" ht="14.1" customHeight="1">
      <c r="A159" s="146"/>
      <c r="B159" s="151" t="s">
        <v>530</v>
      </c>
      <c r="C159" s="285"/>
      <c r="D159" s="284"/>
      <c r="E159" s="283"/>
      <c r="F159" s="282"/>
      <c r="G159" s="146"/>
    </row>
    <row r="160" spans="1:7" s="102" customFormat="1" ht="14.1" customHeight="1">
      <c r="A160" s="146"/>
      <c r="B160" s="151" t="s">
        <v>531</v>
      </c>
      <c r="C160" s="285"/>
      <c r="D160" s="284"/>
      <c r="E160" s="283"/>
      <c r="F160" s="282"/>
      <c r="G160" s="146"/>
    </row>
    <row r="161" spans="1:7" s="102" customFormat="1" ht="14.1" customHeight="1">
      <c r="A161" s="146"/>
      <c r="B161" s="151" t="s">
        <v>532</v>
      </c>
      <c r="C161" s="285"/>
      <c r="D161" s="284"/>
      <c r="E161" s="283"/>
      <c r="F161" s="282"/>
      <c r="G161" s="146"/>
    </row>
    <row r="162" spans="1:7" s="102" customFormat="1" ht="14.1" customHeight="1">
      <c r="A162" s="146"/>
      <c r="B162" s="151" t="s">
        <v>533</v>
      </c>
      <c r="C162" s="285"/>
      <c r="D162" s="284"/>
      <c r="E162" s="283"/>
      <c r="F162" s="282"/>
      <c r="G162" s="146"/>
    </row>
    <row r="163" spans="1:7" s="102" customFormat="1" ht="14.1" customHeight="1">
      <c r="A163" s="146"/>
      <c r="B163" s="151" t="s">
        <v>534</v>
      </c>
      <c r="C163" s="285"/>
      <c r="D163" s="284"/>
      <c r="E163" s="283"/>
      <c r="F163" s="282"/>
      <c r="G163" s="146"/>
    </row>
    <row r="164" spans="1:7" s="102" customFormat="1" ht="14.1" customHeight="1">
      <c r="A164" s="146"/>
      <c r="B164" s="151" t="s">
        <v>535</v>
      </c>
      <c r="C164" s="285"/>
      <c r="D164" s="284"/>
      <c r="E164" s="283"/>
      <c r="F164" s="282"/>
      <c r="G164" s="146"/>
    </row>
    <row r="165" spans="1:7" s="102" customFormat="1" ht="14.1" customHeight="1">
      <c r="A165" s="146"/>
      <c r="B165" s="151" t="s">
        <v>536</v>
      </c>
      <c r="C165" s="285"/>
      <c r="D165" s="284"/>
      <c r="E165" s="283"/>
      <c r="F165" s="282"/>
      <c r="G165" s="146"/>
    </row>
    <row r="166" spans="1:7" s="102" customFormat="1" ht="14.1" customHeight="1">
      <c r="A166" s="146"/>
      <c r="B166" s="151" t="s">
        <v>537</v>
      </c>
      <c r="C166" s="285"/>
      <c r="D166" s="284"/>
      <c r="E166" s="283"/>
      <c r="F166" s="282"/>
      <c r="G166" s="146"/>
    </row>
    <row r="167" spans="1:7" s="102" customFormat="1" ht="14.1" customHeight="1">
      <c r="A167" s="146"/>
      <c r="B167" s="151" t="s">
        <v>538</v>
      </c>
      <c r="C167" s="285"/>
      <c r="D167" s="284"/>
      <c r="E167" s="283"/>
      <c r="F167" s="282"/>
      <c r="G167" s="146"/>
    </row>
    <row r="168" spans="1:7" s="102" customFormat="1" ht="14.1" customHeight="1">
      <c r="A168" s="146"/>
      <c r="B168" s="151" t="s">
        <v>539</v>
      </c>
      <c r="C168" s="285"/>
      <c r="D168" s="284"/>
      <c r="E168" s="283"/>
      <c r="F168" s="282"/>
      <c r="G168" s="146"/>
    </row>
    <row r="169" spans="1:7" s="102" customFormat="1" ht="14.1" customHeight="1">
      <c r="A169" s="146"/>
      <c r="B169" s="151" t="s">
        <v>540</v>
      </c>
      <c r="C169" s="285"/>
      <c r="D169" s="284"/>
      <c r="E169" s="283"/>
      <c r="F169" s="282"/>
      <c r="G169" s="146"/>
    </row>
    <row r="170" spans="1:7" s="102" customFormat="1" ht="14.1" customHeight="1">
      <c r="A170" s="146"/>
      <c r="B170" s="151" t="s">
        <v>541</v>
      </c>
      <c r="C170" s="285"/>
      <c r="D170" s="284"/>
      <c r="E170" s="283"/>
      <c r="F170" s="282"/>
      <c r="G170" s="146"/>
    </row>
    <row r="171" spans="1:7" s="102" customFormat="1" ht="14.1" customHeight="1">
      <c r="A171" s="146"/>
      <c r="B171" s="151" t="s">
        <v>542</v>
      </c>
      <c r="C171" s="285"/>
      <c r="D171" s="284"/>
      <c r="E171" s="283"/>
      <c r="F171" s="282"/>
      <c r="G171" s="146"/>
    </row>
    <row r="172" spans="1:7" s="102" customFormat="1" ht="14.1" customHeight="1">
      <c r="A172" s="146"/>
      <c r="B172" s="151" t="s">
        <v>543</v>
      </c>
      <c r="C172" s="285"/>
      <c r="D172" s="284"/>
      <c r="E172" s="283"/>
      <c r="F172" s="282"/>
      <c r="G172" s="146"/>
    </row>
    <row r="173" spans="1:7" s="102" customFormat="1" ht="14.1" customHeight="1">
      <c r="A173" s="146"/>
      <c r="B173" s="151" t="s">
        <v>544</v>
      </c>
      <c r="C173" s="285"/>
      <c r="D173" s="284"/>
      <c r="E173" s="283"/>
      <c r="F173" s="282"/>
      <c r="G173" s="146"/>
    </row>
    <row r="174" spans="1:7" s="102" customFormat="1" ht="14.1" customHeight="1">
      <c r="A174" s="146"/>
      <c r="B174" s="151" t="s">
        <v>545</v>
      </c>
      <c r="C174" s="285"/>
      <c r="D174" s="284"/>
      <c r="E174" s="283"/>
      <c r="F174" s="282"/>
      <c r="G174" s="146"/>
    </row>
    <row r="175" spans="1:7" s="102" customFormat="1" ht="14.1" customHeight="1">
      <c r="A175" s="146"/>
      <c r="B175" s="151" t="s">
        <v>546</v>
      </c>
      <c r="C175" s="285"/>
      <c r="D175" s="284"/>
      <c r="E175" s="283"/>
      <c r="F175" s="282"/>
      <c r="G175" s="146"/>
    </row>
    <row r="176" spans="1:7" s="102" customFormat="1" ht="14.1" customHeight="1">
      <c r="A176" s="146"/>
      <c r="B176" s="151" t="s">
        <v>547</v>
      </c>
      <c r="C176" s="285"/>
      <c r="D176" s="284"/>
      <c r="E176" s="283"/>
      <c r="F176" s="282"/>
      <c r="G176" s="146"/>
    </row>
    <row r="177" spans="1:7" s="102" customFormat="1" ht="14.1" customHeight="1">
      <c r="A177" s="146"/>
      <c r="B177" s="151" t="s">
        <v>548</v>
      </c>
      <c r="C177" s="285"/>
      <c r="D177" s="284"/>
      <c r="E177" s="283"/>
      <c r="F177" s="282"/>
      <c r="G177" s="146"/>
    </row>
    <row r="178" spans="1:7" s="102" customFormat="1" ht="14.1" customHeight="1">
      <c r="A178" s="146"/>
      <c r="B178" s="151" t="s">
        <v>549</v>
      </c>
      <c r="C178" s="285"/>
      <c r="D178" s="284"/>
      <c r="E178" s="283"/>
      <c r="F178" s="282"/>
      <c r="G178" s="146"/>
    </row>
    <row r="179" spans="1:7" s="102" customFormat="1" ht="14.1" customHeight="1">
      <c r="A179" s="146"/>
      <c r="B179" s="151" t="s">
        <v>550</v>
      </c>
      <c r="C179" s="285"/>
      <c r="D179" s="284"/>
      <c r="E179" s="283"/>
      <c r="F179" s="282"/>
      <c r="G179" s="146"/>
    </row>
    <row r="180" spans="1:7" s="102" customFormat="1" ht="14.1" customHeight="1">
      <c r="A180" s="146"/>
      <c r="B180" s="151" t="s">
        <v>551</v>
      </c>
      <c r="C180" s="285"/>
      <c r="D180" s="284"/>
      <c r="E180" s="283"/>
      <c r="F180" s="282"/>
      <c r="G180" s="146"/>
    </row>
    <row r="181" spans="1:7" s="102" customFormat="1" ht="14.1" customHeight="1">
      <c r="A181" s="146"/>
      <c r="B181" s="151" t="s">
        <v>552</v>
      </c>
      <c r="C181" s="285"/>
      <c r="D181" s="284"/>
      <c r="E181" s="283"/>
      <c r="F181" s="282"/>
      <c r="G181" s="146"/>
    </row>
    <row r="182" spans="1:7" s="102" customFormat="1" ht="14.1" customHeight="1">
      <c r="A182" s="146"/>
      <c r="B182" s="151" t="s">
        <v>553</v>
      </c>
      <c r="C182" s="285"/>
      <c r="D182" s="284"/>
      <c r="E182" s="283"/>
      <c r="F182" s="282"/>
      <c r="G182" s="146"/>
    </row>
    <row r="183" spans="1:7" s="102" customFormat="1" ht="14.1" customHeight="1">
      <c r="A183" s="146"/>
      <c r="B183" s="151" t="s">
        <v>554</v>
      </c>
      <c r="C183" s="285"/>
      <c r="D183" s="284"/>
      <c r="E183" s="283"/>
      <c r="F183" s="282"/>
      <c r="G183" s="146"/>
    </row>
    <row r="184" spans="1:7" s="102" customFormat="1" ht="14.1" customHeight="1">
      <c r="A184" s="146"/>
      <c r="B184" s="151" t="s">
        <v>555</v>
      </c>
      <c r="C184" s="285"/>
      <c r="D184" s="284"/>
      <c r="E184" s="283"/>
      <c r="F184" s="282"/>
      <c r="G184" s="146"/>
    </row>
    <row r="185" spans="1:7" s="102" customFormat="1" ht="14.1" customHeight="1">
      <c r="A185" s="146"/>
      <c r="B185" s="151" t="s">
        <v>556</v>
      </c>
      <c r="C185" s="285"/>
      <c r="D185" s="284"/>
      <c r="E185" s="283"/>
      <c r="F185" s="282"/>
      <c r="G185" s="146"/>
    </row>
    <row r="186" spans="1:7" s="102" customFormat="1" ht="14.1" customHeight="1">
      <c r="A186" s="146"/>
      <c r="B186" s="151" t="s">
        <v>557</v>
      </c>
      <c r="C186" s="285"/>
      <c r="D186" s="284"/>
      <c r="E186" s="283"/>
      <c r="F186" s="282"/>
      <c r="G186" s="146"/>
    </row>
    <row r="187" spans="1:7" s="102" customFormat="1" ht="14.1" customHeight="1">
      <c r="A187" s="146"/>
      <c r="B187" s="151" t="s">
        <v>558</v>
      </c>
      <c r="C187" s="285"/>
      <c r="D187" s="284"/>
      <c r="E187" s="283"/>
      <c r="F187" s="282"/>
      <c r="G187" s="146"/>
    </row>
    <row r="188" spans="1:7" s="102" customFormat="1" ht="14.1" customHeight="1">
      <c r="A188" s="146"/>
      <c r="B188" s="151" t="s">
        <v>559</v>
      </c>
      <c r="C188" s="285"/>
      <c r="D188" s="284"/>
      <c r="E188" s="283"/>
      <c r="F188" s="282"/>
      <c r="G188" s="146"/>
    </row>
    <row r="189" spans="1:7" s="102" customFormat="1" ht="14.1" customHeight="1">
      <c r="A189" s="146"/>
      <c r="B189" s="151" t="s">
        <v>560</v>
      </c>
      <c r="C189" s="285"/>
      <c r="D189" s="284"/>
      <c r="E189" s="283"/>
      <c r="F189" s="282"/>
      <c r="G189" s="146"/>
    </row>
    <row r="190" spans="1:7" s="102" customFormat="1" ht="14.1" customHeight="1">
      <c r="A190" s="146"/>
      <c r="B190" s="151" t="s">
        <v>561</v>
      </c>
      <c r="C190" s="285"/>
      <c r="D190" s="284"/>
      <c r="E190" s="283"/>
      <c r="F190" s="282"/>
      <c r="G190" s="146"/>
    </row>
    <row r="191" spans="1:7" s="102" customFormat="1" ht="14.1" customHeight="1">
      <c r="A191" s="146"/>
      <c r="B191" s="151" t="s">
        <v>562</v>
      </c>
      <c r="C191" s="285"/>
      <c r="D191" s="284"/>
      <c r="E191" s="283"/>
      <c r="F191" s="282"/>
      <c r="G191" s="146"/>
    </row>
    <row r="192" spans="1:7" s="102" customFormat="1" ht="14.1" customHeight="1">
      <c r="A192" s="146"/>
      <c r="B192" s="151" t="s">
        <v>563</v>
      </c>
      <c r="C192" s="285"/>
      <c r="D192" s="284"/>
      <c r="E192" s="283"/>
      <c r="F192" s="282"/>
      <c r="G192" s="146"/>
    </row>
    <row r="193" spans="1:7" s="102" customFormat="1" ht="14.1" customHeight="1">
      <c r="A193" s="146"/>
      <c r="B193" s="151" t="s">
        <v>564</v>
      </c>
      <c r="C193" s="285"/>
      <c r="D193" s="284"/>
      <c r="E193" s="283"/>
      <c r="F193" s="282"/>
      <c r="G193" s="146"/>
    </row>
    <row r="194" spans="1:7" s="102" customFormat="1" ht="14.1" customHeight="1">
      <c r="A194" s="146"/>
      <c r="B194" s="151" t="s">
        <v>565</v>
      </c>
      <c r="C194" s="285"/>
      <c r="D194" s="284"/>
      <c r="E194" s="283"/>
      <c r="F194" s="282"/>
      <c r="G194" s="146"/>
    </row>
    <row r="195" spans="1:7" s="102" customFormat="1" ht="14.1" customHeight="1">
      <c r="A195" s="146"/>
      <c r="B195" s="151" t="s">
        <v>566</v>
      </c>
      <c r="C195" s="285"/>
      <c r="D195" s="284"/>
      <c r="E195" s="283"/>
      <c r="F195" s="282"/>
      <c r="G195" s="146"/>
    </row>
    <row r="196" spans="1:7" s="102" customFormat="1" ht="14.1" customHeight="1">
      <c r="A196" s="146"/>
      <c r="B196" s="151" t="s">
        <v>567</v>
      </c>
      <c r="C196" s="285"/>
      <c r="D196" s="284"/>
      <c r="E196" s="283"/>
      <c r="F196" s="282"/>
      <c r="G196" s="146"/>
    </row>
    <row r="197" spans="1:7" s="102" customFormat="1" ht="14.1" customHeight="1">
      <c r="A197" s="146"/>
      <c r="B197" s="151" t="s">
        <v>568</v>
      </c>
      <c r="C197" s="285"/>
      <c r="D197" s="284"/>
      <c r="E197" s="283"/>
      <c r="F197" s="282"/>
      <c r="G197" s="146"/>
    </row>
    <row r="198" spans="1:7" s="102" customFormat="1" ht="14.1" customHeight="1">
      <c r="A198" s="146"/>
      <c r="B198" s="151" t="s">
        <v>569</v>
      </c>
      <c r="C198" s="285"/>
      <c r="D198" s="284"/>
      <c r="E198" s="283"/>
      <c r="F198" s="282"/>
      <c r="G198" s="146"/>
    </row>
    <row r="199" spans="1:7" s="102" customFormat="1" ht="14.1" customHeight="1">
      <c r="A199" s="146"/>
      <c r="B199" s="151" t="s">
        <v>570</v>
      </c>
      <c r="C199" s="285"/>
      <c r="D199" s="284"/>
      <c r="E199" s="283"/>
      <c r="F199" s="282"/>
      <c r="G199" s="146"/>
    </row>
    <row r="200" spans="1:7" s="102" customFormat="1" ht="14.1" customHeight="1">
      <c r="A200" s="146"/>
      <c r="B200" s="151" t="s">
        <v>571</v>
      </c>
      <c r="C200" s="285"/>
      <c r="D200" s="284"/>
      <c r="E200" s="283"/>
      <c r="F200" s="282"/>
      <c r="G200" s="146"/>
    </row>
    <row r="201" spans="1:7" s="102" customFormat="1" ht="14.1" customHeight="1">
      <c r="A201" s="146"/>
      <c r="B201" s="151" t="s">
        <v>572</v>
      </c>
      <c r="C201" s="285"/>
      <c r="D201" s="284"/>
      <c r="E201" s="283"/>
      <c r="F201" s="282"/>
      <c r="G201" s="146"/>
    </row>
    <row r="202" spans="1:7" s="102" customFormat="1" ht="14.1" customHeight="1">
      <c r="A202" s="146"/>
      <c r="B202" s="151" t="s">
        <v>573</v>
      </c>
      <c r="C202" s="285"/>
      <c r="D202" s="284"/>
      <c r="E202" s="283"/>
      <c r="F202" s="282"/>
      <c r="G202" s="146"/>
    </row>
    <row r="203" spans="1:7" s="102" customFormat="1" ht="14.1" customHeight="1">
      <c r="A203" s="146"/>
      <c r="B203" s="151" t="s">
        <v>574</v>
      </c>
      <c r="C203" s="285"/>
      <c r="D203" s="284"/>
      <c r="E203" s="283"/>
      <c r="F203" s="282"/>
      <c r="G203" s="146"/>
    </row>
  </sheetData>
  <sheetProtection sheet="1" formatColumns="0" formatRows="0"/>
  <mergeCells count="2">
    <mergeCell ref="C2:D2"/>
    <mergeCell ref="E2:F2"/>
  </mergeCells>
  <phoneticPr fontId="7"/>
  <conditionalFormatting sqref="C4 E4">
    <cfRule type="containsBlanks" dxfId="25" priority="449">
      <formula>LEN(TRIM(C4))=0</formula>
    </cfRule>
  </conditionalFormatting>
  <conditionalFormatting sqref="D4:D203 F4:F203">
    <cfRule type="expression" dxfId="24" priority="1">
      <formula>AND(C4&lt;&gt;"",D4="")</formula>
    </cfRule>
  </conditionalFormatting>
  <conditionalFormatting sqref="E4:E203">
    <cfRule type="expression" dxfId="23" priority="2">
      <formula>AND(OR(AND(RIGHT(#REF!,1)&lt;&gt;".",#REF!&lt;&gt;""),#REF!&lt;&gt;""),$C4="")</formula>
    </cfRule>
  </conditionalFormatting>
  <pageMargins left="0.7" right="0.7" top="0.75" bottom="0.75" header="0.3" footer="0.3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432FC-D9D2-446B-8E35-68E72CE42031}">
  <sheetPr>
    <tabColor rgb="FF92D050"/>
    <pageSetUpPr fitToPage="1"/>
  </sheetPr>
  <dimension ref="A1:I51"/>
  <sheetViews>
    <sheetView view="pageBreakPreview" zoomScale="90" zoomScaleNormal="100" zoomScaleSheetLayoutView="90" zoomScalePageLayoutView="80" workbookViewId="0">
      <selection activeCell="B23" sqref="B23"/>
    </sheetView>
  </sheetViews>
  <sheetFormatPr defaultColWidth="8.77734375" defaultRowHeight="14.4"/>
  <cols>
    <col min="1" max="1" width="3" style="38" customWidth="1"/>
    <col min="2" max="2" width="29.88671875" style="38" customWidth="1"/>
    <col min="3" max="3" width="7.33203125" style="38" customWidth="1"/>
    <col min="4" max="4" width="12.44140625" style="38" customWidth="1"/>
    <col min="5" max="5" width="3.109375" style="38" customWidth="1"/>
    <col min="6" max="6" width="16.44140625" style="38" customWidth="1"/>
    <col min="7" max="7" width="4.77734375" style="38" customWidth="1"/>
    <col min="8" max="8" width="19.6640625" style="38" customWidth="1"/>
    <col min="9" max="9" width="5.44140625" style="38" customWidth="1"/>
    <col min="10" max="16384" width="8.77734375" style="38"/>
  </cols>
  <sheetData>
    <row r="1" spans="1:9" ht="19.05" customHeight="1">
      <c r="A1" s="624" t="s">
        <v>173</v>
      </c>
      <c r="B1" s="624"/>
      <c r="C1" s="624"/>
      <c r="D1" s="624"/>
      <c r="E1" s="624"/>
      <c r="F1" s="624"/>
      <c r="G1" s="624"/>
      <c r="H1" s="624"/>
      <c r="I1" s="107"/>
    </row>
    <row r="2" spans="1:9" ht="19.05" customHeight="1">
      <c r="A2" s="629" t="str">
        <f>IF(申請用入力!G163="","",申請用入力!G163)</f>
        <v/>
      </c>
      <c r="B2" s="629"/>
      <c r="C2" s="629"/>
      <c r="D2" s="629"/>
      <c r="E2" s="629"/>
      <c r="F2" s="629"/>
      <c r="G2" s="629"/>
      <c r="H2" s="629"/>
      <c r="I2" s="107"/>
    </row>
    <row r="3" spans="1:9" ht="19.05" customHeight="1">
      <c r="A3" s="624"/>
      <c r="B3" s="624"/>
      <c r="C3" s="624"/>
      <c r="D3" s="624"/>
      <c r="E3" s="624"/>
      <c r="F3" s="624"/>
      <c r="G3" s="624"/>
      <c r="H3" s="624"/>
      <c r="I3" s="107"/>
    </row>
    <row r="4" spans="1:9" ht="19.05" customHeight="1">
      <c r="A4" s="624"/>
      <c r="B4" s="624"/>
      <c r="C4" s="624"/>
      <c r="D4" s="624"/>
      <c r="E4" s="624"/>
      <c r="F4" s="624"/>
      <c r="G4" s="624"/>
      <c r="H4" s="624"/>
      <c r="I4" s="107"/>
    </row>
    <row r="5" spans="1:9" ht="19.05" customHeight="1">
      <c r="A5" s="624" t="s">
        <v>177</v>
      </c>
      <c r="B5" s="624"/>
      <c r="C5" s="624"/>
      <c r="D5" s="624"/>
      <c r="E5" s="624"/>
      <c r="F5" s="624"/>
      <c r="G5" s="624"/>
      <c r="H5" s="624"/>
      <c r="I5" s="107"/>
    </row>
    <row r="6" spans="1:9" ht="19.05" customHeight="1">
      <c r="A6" s="624"/>
      <c r="B6" s="624"/>
      <c r="C6" s="624"/>
      <c r="D6" s="624"/>
      <c r="E6" s="624"/>
      <c r="F6" s="624"/>
      <c r="G6" s="624"/>
      <c r="H6" s="624"/>
      <c r="I6" s="107"/>
    </row>
    <row r="7" spans="1:9" ht="19.05" customHeight="1">
      <c r="A7" s="624"/>
      <c r="B7" s="624"/>
      <c r="C7" s="624"/>
      <c r="D7" s="624"/>
      <c r="E7" s="624"/>
      <c r="F7" s="624"/>
      <c r="G7" s="624"/>
      <c r="H7" s="624"/>
      <c r="I7" s="107"/>
    </row>
    <row r="8" spans="1:9" ht="15" customHeight="1">
      <c r="A8" s="624"/>
      <c r="B8" s="624"/>
      <c r="C8" s="624"/>
      <c r="D8" s="624" t="s">
        <v>174</v>
      </c>
      <c r="E8" s="624"/>
      <c r="F8" s="626" t="str">
        <f>IFERROR(LEFT(申請用入力!R9,FIND(" ",SUBSTITUTE(申請用入力!R9,"　"," "))-1),LEFT(申請用入力!R9,18))</f>
        <v/>
      </c>
      <c r="G8" s="626"/>
      <c r="H8" s="626"/>
      <c r="I8" s="107"/>
    </row>
    <row r="9" spans="1:9" ht="15" customHeight="1">
      <c r="A9" s="624"/>
      <c r="B9" s="624"/>
      <c r="C9" s="624"/>
      <c r="D9" s="624"/>
      <c r="E9" s="624"/>
      <c r="F9" s="626" t="str">
        <f>IFERROR(MID(申請用入力!R9,FIND(" ",SUBSTITUTE(申請用入力!R9,"　"," "))+1,LEN(申請用入力!R9)),MID(申請用入力!R9,LEN(F8)+1,99))</f>
        <v/>
      </c>
      <c r="G9" s="626"/>
      <c r="H9" s="626"/>
      <c r="I9" s="107"/>
    </row>
    <row r="10" spans="1:9" ht="15" customHeight="1">
      <c r="A10" s="624"/>
      <c r="B10" s="624"/>
      <c r="C10" s="624"/>
      <c r="D10" s="624" t="s">
        <v>175</v>
      </c>
      <c r="E10" s="624"/>
      <c r="F10" s="626" t="str">
        <f>LEFT(申請用入力!R4,18)</f>
        <v/>
      </c>
      <c r="G10" s="626"/>
      <c r="H10" s="626"/>
      <c r="I10" s="107"/>
    </row>
    <row r="11" spans="1:9" ht="15" customHeight="1">
      <c r="A11" s="624"/>
      <c r="B11" s="624"/>
      <c r="C11" s="624"/>
      <c r="D11" s="624"/>
      <c r="E11" s="624"/>
      <c r="F11" s="626" t="str">
        <f>MID(申請用入力!R4,LEN(F10)+1,99)</f>
        <v/>
      </c>
      <c r="G11" s="626"/>
      <c r="H11" s="626"/>
      <c r="I11" s="107"/>
    </row>
    <row r="12" spans="1:9" ht="15" customHeight="1">
      <c r="A12" s="624"/>
      <c r="B12" s="624"/>
      <c r="C12" s="624"/>
      <c r="D12" s="624" t="s">
        <v>180</v>
      </c>
      <c r="E12" s="624"/>
      <c r="F12" s="626" t="str">
        <f>IF(申請用入力!R6="","",申請用入力!R6&amp;"　")&amp;申請用入力!R7</f>
        <v/>
      </c>
      <c r="G12" s="626"/>
      <c r="H12" s="626"/>
      <c r="I12" s="107"/>
    </row>
    <row r="13" spans="1:9" ht="19.05" customHeight="1">
      <c r="A13" s="624"/>
      <c r="B13" s="624"/>
      <c r="C13" s="624"/>
      <c r="D13" s="624"/>
      <c r="E13" s="624"/>
      <c r="F13" s="624"/>
      <c r="G13" s="624"/>
      <c r="H13" s="624"/>
      <c r="I13" s="107"/>
    </row>
    <row r="14" spans="1:9" ht="19.05" customHeight="1">
      <c r="A14" s="624"/>
      <c r="B14" s="624"/>
      <c r="C14" s="624"/>
      <c r="D14" s="624"/>
      <c r="E14" s="624"/>
      <c r="F14" s="624"/>
      <c r="G14" s="624"/>
      <c r="H14" s="624"/>
      <c r="I14" s="107"/>
    </row>
    <row r="15" spans="1:9" ht="19.05" customHeight="1">
      <c r="A15" s="628" t="e">
        <f>TEXT(IF(MONTH(申請用入力!G163)&gt;3,申請用入力!G163,申請用入力!G163-365),"[DBNum3]ggge")&amp;"年度沖縄国際物流ハブ活用推進事業補助金交付申請書"</f>
        <v>#VALUE!</v>
      </c>
      <c r="B15" s="628"/>
      <c r="C15" s="628"/>
      <c r="D15" s="628"/>
      <c r="E15" s="628"/>
      <c r="F15" s="628"/>
      <c r="G15" s="628"/>
      <c r="H15" s="628"/>
      <c r="I15" s="107"/>
    </row>
    <row r="16" spans="1:9" ht="19.05" customHeight="1">
      <c r="A16" s="624"/>
      <c r="B16" s="624"/>
      <c r="C16" s="624"/>
      <c r="D16" s="624"/>
      <c r="E16" s="624"/>
      <c r="F16" s="624"/>
      <c r="G16" s="624"/>
      <c r="H16" s="624"/>
      <c r="I16" s="107"/>
    </row>
    <row r="17" spans="1:9" ht="19.05" customHeight="1">
      <c r="A17" s="626" t="s">
        <v>1355</v>
      </c>
      <c r="B17" s="626"/>
      <c r="C17" s="626"/>
      <c r="D17" s="626"/>
      <c r="E17" s="626"/>
      <c r="F17" s="626"/>
      <c r="G17" s="626"/>
      <c r="H17" s="626"/>
      <c r="I17" s="107"/>
    </row>
    <row r="18" spans="1:9" ht="19.05" customHeight="1">
      <c r="A18" s="626" t="s">
        <v>1356</v>
      </c>
      <c r="B18" s="626"/>
      <c r="C18" s="626"/>
      <c r="D18" s="626"/>
      <c r="E18" s="626"/>
      <c r="F18" s="626"/>
      <c r="G18" s="626"/>
      <c r="H18" s="626"/>
      <c r="I18" s="107"/>
    </row>
    <row r="19" spans="1:9" ht="19.05" customHeight="1">
      <c r="A19" s="626"/>
      <c r="B19" s="626"/>
      <c r="C19" s="626"/>
      <c r="D19" s="626"/>
      <c r="E19" s="626"/>
      <c r="F19" s="626"/>
      <c r="G19" s="626"/>
      <c r="H19" s="626"/>
      <c r="I19" s="107"/>
    </row>
    <row r="20" spans="1:9" ht="19.05" customHeight="1">
      <c r="A20" s="624"/>
      <c r="B20" s="624"/>
      <c r="C20" s="624"/>
      <c r="D20" s="624"/>
      <c r="E20" s="624"/>
      <c r="F20" s="624"/>
      <c r="G20" s="624"/>
      <c r="H20" s="624"/>
      <c r="I20" s="107"/>
    </row>
    <row r="21" spans="1:9" ht="19.05" customHeight="1">
      <c r="A21" s="628" t="s">
        <v>179</v>
      </c>
      <c r="B21" s="628"/>
      <c r="C21" s="628"/>
      <c r="D21" s="628"/>
      <c r="E21" s="628"/>
      <c r="F21" s="628"/>
      <c r="G21" s="628"/>
      <c r="H21" s="628"/>
      <c r="I21" s="107"/>
    </row>
    <row r="22" spans="1:9" ht="19.05" customHeight="1">
      <c r="A22" s="624"/>
      <c r="B22" s="624"/>
      <c r="C22" s="624"/>
      <c r="D22" s="624"/>
      <c r="E22" s="624"/>
      <c r="F22" s="624"/>
      <c r="G22" s="624"/>
      <c r="H22" s="624"/>
      <c r="I22" s="107"/>
    </row>
    <row r="23" spans="1:9" ht="19.05" customHeight="1">
      <c r="A23" s="107"/>
      <c r="B23" s="107" t="s">
        <v>1366</v>
      </c>
      <c r="C23" s="624" t="s">
        <v>1072</v>
      </c>
      <c r="D23" s="624"/>
      <c r="E23" s="624"/>
      <c r="F23" s="624"/>
      <c r="G23" s="624"/>
      <c r="H23" s="624"/>
      <c r="I23" s="107"/>
    </row>
    <row r="24" spans="1:9" ht="19.05" customHeight="1">
      <c r="A24" s="624"/>
      <c r="B24" s="624"/>
      <c r="C24" s="624"/>
      <c r="D24" s="624"/>
      <c r="E24" s="624"/>
      <c r="F24" s="624"/>
      <c r="G24" s="624"/>
      <c r="H24" s="624"/>
      <c r="I24" s="107"/>
    </row>
    <row r="25" spans="1:9" ht="19.05" customHeight="1">
      <c r="A25" s="624"/>
      <c r="B25" s="624"/>
      <c r="C25" s="624"/>
      <c r="D25" s="624"/>
      <c r="E25" s="624"/>
      <c r="F25" s="624"/>
      <c r="G25" s="624"/>
      <c r="H25" s="624"/>
      <c r="I25" s="107"/>
    </row>
    <row r="26" spans="1:9" ht="19.05" customHeight="1">
      <c r="A26" s="107"/>
      <c r="B26" s="624" t="s">
        <v>176</v>
      </c>
      <c r="C26" s="624"/>
      <c r="D26" s="624"/>
      <c r="E26" s="627" t="str">
        <f>IF(申請用入力!G164="","",申請用入力!G164)</f>
        <v/>
      </c>
      <c r="F26" s="627"/>
      <c r="G26" s="627"/>
      <c r="H26" s="627"/>
      <c r="I26" s="107"/>
    </row>
    <row r="27" spans="1:9" ht="19.05" customHeight="1">
      <c r="A27" s="625" t="s">
        <v>1133</v>
      </c>
      <c r="B27" s="625"/>
      <c r="C27" s="625"/>
      <c r="D27" s="625"/>
      <c r="E27" s="625"/>
      <c r="F27" s="625"/>
      <c r="G27" s="625"/>
      <c r="H27" s="625"/>
      <c r="I27" s="107"/>
    </row>
    <row r="28" spans="1:9" ht="19.05" customHeight="1">
      <c r="A28" s="624"/>
      <c r="B28" s="624"/>
      <c r="C28" s="624"/>
      <c r="D28" s="624"/>
      <c r="E28" s="624"/>
      <c r="F28" s="624"/>
      <c r="G28" s="624"/>
      <c r="H28" s="624"/>
      <c r="I28" s="107"/>
    </row>
    <row r="29" spans="1:9" ht="19.05" customHeight="1">
      <c r="A29" s="107"/>
      <c r="B29" s="624" t="s">
        <v>167</v>
      </c>
      <c r="C29" s="624"/>
      <c r="D29" s="624"/>
      <c r="E29" s="624"/>
      <c r="F29" s="624"/>
      <c r="G29" s="624"/>
      <c r="H29" s="624"/>
      <c r="I29" s="107"/>
    </row>
    <row r="30" spans="1:9" ht="19.05" customHeight="1">
      <c r="A30" s="107"/>
      <c r="B30" s="624" t="s">
        <v>178</v>
      </c>
      <c r="C30" s="624"/>
      <c r="D30" s="624"/>
      <c r="E30" s="624"/>
      <c r="F30" s="624"/>
      <c r="G30" s="624"/>
      <c r="H30" s="624"/>
      <c r="I30" s="107"/>
    </row>
    <row r="31" spans="1:9" ht="19.05" customHeight="1">
      <c r="A31" s="624"/>
      <c r="B31" s="624"/>
      <c r="C31" s="624"/>
      <c r="D31" s="624"/>
      <c r="E31" s="624"/>
      <c r="F31" s="624"/>
      <c r="G31" s="624"/>
      <c r="H31" s="624"/>
      <c r="I31" s="107"/>
    </row>
    <row r="32" spans="1:9" ht="19.05" customHeight="1">
      <c r="A32" s="107"/>
      <c r="B32" s="624" t="s">
        <v>168</v>
      </c>
      <c r="C32" s="624"/>
      <c r="D32" s="624"/>
      <c r="E32" s="624"/>
      <c r="F32" s="624"/>
      <c r="G32" s="624"/>
      <c r="H32" s="624"/>
      <c r="I32" s="107"/>
    </row>
    <row r="33" spans="1:9" ht="19.05" customHeight="1">
      <c r="A33" s="107"/>
      <c r="B33" s="107" t="s">
        <v>181</v>
      </c>
      <c r="C33" s="626" t="str">
        <f>IF(申請用入力!R15="","",申請用入力!R15&amp;"　")&amp;申請用入力!R16</f>
        <v/>
      </c>
      <c r="D33" s="626"/>
      <c r="E33" s="626"/>
      <c r="F33" s="626"/>
      <c r="G33" s="626"/>
      <c r="H33" s="626"/>
      <c r="I33" s="107"/>
    </row>
    <row r="34" spans="1:9" ht="19.05" customHeight="1">
      <c r="A34" s="107"/>
      <c r="B34" s="107" t="s">
        <v>169</v>
      </c>
      <c r="C34" s="626" t="str">
        <f>申請用入力!R17</f>
        <v/>
      </c>
      <c r="D34" s="626"/>
      <c r="E34" s="626"/>
      <c r="F34" s="626"/>
      <c r="G34" s="626"/>
      <c r="H34" s="626"/>
      <c r="I34" s="107"/>
    </row>
    <row r="35" spans="1:9" ht="19.05" customHeight="1">
      <c r="A35" s="107"/>
      <c r="B35" s="107" t="s">
        <v>170</v>
      </c>
      <c r="C35" s="626" t="str">
        <f>申請用入力!R19</f>
        <v/>
      </c>
      <c r="D35" s="626"/>
      <c r="E35" s="626"/>
      <c r="F35" s="626"/>
      <c r="G35" s="626"/>
      <c r="H35" s="626"/>
      <c r="I35" s="107"/>
    </row>
    <row r="36" spans="1:9" ht="19.05" customHeight="1">
      <c r="A36" s="624"/>
      <c r="B36" s="624"/>
      <c r="C36" s="624"/>
      <c r="D36" s="624"/>
      <c r="E36" s="624"/>
      <c r="F36" s="624"/>
      <c r="G36" s="624"/>
      <c r="H36" s="624"/>
      <c r="I36" s="107"/>
    </row>
    <row r="37" spans="1:9" ht="19.05" customHeight="1">
      <c r="A37" s="624"/>
      <c r="B37" s="624"/>
      <c r="C37" s="624"/>
      <c r="D37" s="624"/>
      <c r="E37" s="624"/>
      <c r="F37" s="624"/>
      <c r="G37" s="624"/>
      <c r="H37" s="624"/>
      <c r="I37" s="107"/>
    </row>
    <row r="38" spans="1:9" ht="19.05" customHeight="1">
      <c r="A38" s="624"/>
      <c r="B38" s="624"/>
      <c r="C38" s="624"/>
      <c r="D38" s="624"/>
      <c r="E38" s="624"/>
      <c r="F38" s="624"/>
      <c r="G38" s="624"/>
      <c r="H38" s="624"/>
      <c r="I38" s="107"/>
    </row>
    <row r="39" spans="1:9" ht="19.05" customHeight="1">
      <c r="A39" s="624" t="s">
        <v>199</v>
      </c>
      <c r="B39" s="624"/>
      <c r="C39" s="624"/>
      <c r="D39" s="624"/>
      <c r="E39" s="624"/>
      <c r="F39" s="624"/>
      <c r="G39" s="624"/>
      <c r="H39" s="624"/>
      <c r="I39" s="107"/>
    </row>
    <row r="40" spans="1:9" ht="19.05" customHeight="1">
      <c r="A40" s="624" t="s">
        <v>171</v>
      </c>
      <c r="B40" s="624"/>
      <c r="C40" s="624"/>
      <c r="D40" s="624"/>
      <c r="E40" s="624"/>
      <c r="F40" s="624"/>
      <c r="G40" s="624"/>
      <c r="H40" s="624"/>
      <c r="I40" s="107"/>
    </row>
    <row r="41" spans="1:9" ht="19.05" customHeight="1">
      <c r="A41" s="624" t="s">
        <v>172</v>
      </c>
      <c r="B41" s="624"/>
      <c r="C41" s="624"/>
      <c r="D41" s="624"/>
      <c r="E41" s="624"/>
      <c r="F41" s="624"/>
      <c r="G41" s="624"/>
      <c r="H41" s="624"/>
      <c r="I41" s="107"/>
    </row>
    <row r="42" spans="1:9" ht="19.05" customHeight="1">
      <c r="A42" s="624"/>
      <c r="B42" s="624"/>
      <c r="C42" s="624"/>
      <c r="D42" s="624"/>
      <c r="E42" s="624"/>
      <c r="F42" s="624"/>
      <c r="G42" s="624"/>
      <c r="H42" s="624"/>
      <c r="I42" s="107"/>
    </row>
    <row r="43" spans="1:9" ht="18" customHeight="1">
      <c r="A43" s="624"/>
      <c r="B43" s="624"/>
      <c r="C43" s="624"/>
      <c r="D43" s="624"/>
      <c r="E43" s="624"/>
      <c r="F43" s="624"/>
      <c r="G43" s="624"/>
      <c r="H43" s="624"/>
      <c r="I43" s="107"/>
    </row>
    <row r="44" spans="1:9" ht="18" customHeight="1">
      <c r="A44" s="623"/>
      <c r="B44" s="623"/>
      <c r="C44" s="623"/>
      <c r="D44" s="623"/>
      <c r="E44" s="623"/>
      <c r="F44" s="623"/>
      <c r="G44" s="623"/>
      <c r="H44" s="623"/>
    </row>
    <row r="45" spans="1:9" ht="18" customHeight="1">
      <c r="A45" s="623"/>
      <c r="B45" s="623"/>
      <c r="C45" s="623"/>
      <c r="D45" s="623"/>
      <c r="E45" s="623"/>
      <c r="F45" s="623"/>
      <c r="G45" s="623"/>
      <c r="H45" s="623"/>
    </row>
    <row r="46" spans="1:9" ht="18" customHeight="1">
      <c r="A46" s="623"/>
      <c r="B46" s="623"/>
      <c r="C46" s="623"/>
      <c r="D46" s="623"/>
      <c r="E46" s="623"/>
      <c r="F46" s="623"/>
      <c r="G46" s="623"/>
      <c r="H46" s="623"/>
    </row>
    <row r="47" spans="1:9" ht="18" customHeight="1">
      <c r="A47" s="623"/>
      <c r="B47" s="623"/>
      <c r="C47" s="623"/>
      <c r="D47" s="623"/>
      <c r="E47" s="623"/>
      <c r="F47" s="623"/>
      <c r="G47" s="623"/>
      <c r="H47" s="623"/>
    </row>
    <row r="48" spans="1:9" ht="18" customHeight="1"/>
    <row r="49" ht="18" customHeight="1"/>
    <row r="50" ht="15" customHeight="1"/>
    <row r="51" ht="15" customHeight="1"/>
  </sheetData>
  <sheetProtection formatColumns="0" formatRows="0"/>
  <mergeCells count="58">
    <mergeCell ref="A6:H6"/>
    <mergeCell ref="A1:H1"/>
    <mergeCell ref="A2:H2"/>
    <mergeCell ref="A3:H3"/>
    <mergeCell ref="A4:H4"/>
    <mergeCell ref="A5:H5"/>
    <mergeCell ref="A7:H7"/>
    <mergeCell ref="A8:C8"/>
    <mergeCell ref="D8:E8"/>
    <mergeCell ref="F8:H8"/>
    <mergeCell ref="A9:C9"/>
    <mergeCell ref="D9:E9"/>
    <mergeCell ref="F9:H9"/>
    <mergeCell ref="A10:C10"/>
    <mergeCell ref="D10:E10"/>
    <mergeCell ref="F10:H10"/>
    <mergeCell ref="A11:C11"/>
    <mergeCell ref="D11:E11"/>
    <mergeCell ref="F11:H11"/>
    <mergeCell ref="A21:H21"/>
    <mergeCell ref="A12:C12"/>
    <mergeCell ref="D12:E12"/>
    <mergeCell ref="F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2:H22"/>
    <mergeCell ref="C23:H23"/>
    <mergeCell ref="A24:H24"/>
    <mergeCell ref="A25:H25"/>
    <mergeCell ref="B26:D26"/>
    <mergeCell ref="E26:H26"/>
    <mergeCell ref="A38:H38"/>
    <mergeCell ref="A27:H27"/>
    <mergeCell ref="A28:H28"/>
    <mergeCell ref="B29:H29"/>
    <mergeCell ref="B30:H30"/>
    <mergeCell ref="A31:H31"/>
    <mergeCell ref="B32:H32"/>
    <mergeCell ref="C33:H33"/>
    <mergeCell ref="C34:H34"/>
    <mergeCell ref="C35:H35"/>
    <mergeCell ref="A36:H36"/>
    <mergeCell ref="A37:H37"/>
    <mergeCell ref="A45:H45"/>
    <mergeCell ref="A46:H46"/>
    <mergeCell ref="A47:H47"/>
    <mergeCell ref="A39:H39"/>
    <mergeCell ref="A40:H40"/>
    <mergeCell ref="A41:H41"/>
    <mergeCell ref="A42:H42"/>
    <mergeCell ref="A43:H43"/>
    <mergeCell ref="A44:H44"/>
  </mergeCells>
  <phoneticPr fontId="7"/>
  <conditionalFormatting sqref="A2:H2">
    <cfRule type="containsBlanks" dxfId="22" priority="1">
      <formula>LEN(TRIM(A2))=0</formula>
    </cfRule>
  </conditionalFormatting>
  <conditionalFormatting sqref="A15:H15">
    <cfRule type="containsErrors" dxfId="21" priority="2">
      <formula>ISERROR(A15)</formula>
    </cfRule>
  </conditionalFormatting>
  <printOptions horizontalCentered="1"/>
  <pageMargins left="1.1023622047244095" right="1.1023622047244095" top="1.1023622047244095" bottom="1.1023622047244095" header="0.19685039370078741" footer="0.19685039370078741"/>
  <pageSetup paperSize="9" scale="81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00000000-000E-0000-0500-000003000000}">
            <xm:f>VALUE(E26)&gt;選択!$A$9*10000</xm:f>
            <x14:dxf>
              <font>
                <b/>
                <i val="0"/>
                <color rgb="FFFF0000"/>
              </font>
            </x14:dxf>
          </x14:cfRule>
          <xm:sqref>A27:H27</xm:sqref>
        </x14:conditionalFormatting>
        <x14:conditionalFormatting xmlns:xm="http://schemas.microsoft.com/office/excel/2006/main">
          <x14:cfRule type="expression" priority="4" id="{00000000-000E-0000-0500-000004000000}">
            <xm:f>VALUE(E26)&gt;選択!$A$9*10000</xm:f>
            <x14:dxf>
              <fill>
                <patternFill>
                  <bgColor rgb="FFFF0000"/>
                </patternFill>
              </fill>
            </x14:dxf>
          </x14:cfRule>
          <xm:sqref>E26:H26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16537-616A-4FF4-B5EC-F9051F709E66}">
  <sheetPr>
    <tabColor rgb="FF92D050"/>
    <pageSetUpPr fitToPage="1"/>
  </sheetPr>
  <dimension ref="A1:O47"/>
  <sheetViews>
    <sheetView view="pageBreakPreview" topLeftCell="A25" zoomScaleNormal="70" zoomScaleSheetLayoutView="100" workbookViewId="0">
      <selection activeCell="F30" sqref="F30:G30"/>
    </sheetView>
  </sheetViews>
  <sheetFormatPr defaultColWidth="9" defaultRowHeight="12"/>
  <cols>
    <col min="1" max="1" width="2.109375" style="42" customWidth="1"/>
    <col min="2" max="2" width="12.6640625" style="42" customWidth="1"/>
    <col min="3" max="3" width="8.6640625" style="42" customWidth="1"/>
    <col min="4" max="4" width="10.6640625" style="42" customWidth="1"/>
    <col min="5" max="6" width="6.6640625" style="42" customWidth="1"/>
    <col min="7" max="7" width="4.6640625" style="42" customWidth="1"/>
    <col min="8" max="9" width="8.6640625" style="42" customWidth="1"/>
    <col min="10" max="11" width="10.6640625" style="42" customWidth="1"/>
    <col min="12" max="12" width="6.6640625" style="42" customWidth="1"/>
    <col min="13" max="13" width="7" style="42" customWidth="1"/>
    <col min="14" max="16384" width="9" style="42"/>
  </cols>
  <sheetData>
    <row r="1" spans="1:12" ht="12" customHeight="1">
      <c r="A1" s="690" t="s">
        <v>91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690"/>
    </row>
    <row r="2" spans="1:12" ht="18" customHeight="1">
      <c r="A2" s="691" t="s">
        <v>92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</row>
    <row r="3" spans="1:12" ht="18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s="48" customFormat="1" ht="20.100000000000001" customHeight="1">
      <c r="A4" s="44"/>
      <c r="B4" s="45" t="s">
        <v>46</v>
      </c>
      <c r="C4" s="46"/>
      <c r="D4" s="667" t="str">
        <f>申請用入力!R4</f>
        <v/>
      </c>
      <c r="E4" s="667"/>
      <c r="F4" s="667"/>
      <c r="G4" s="667"/>
      <c r="H4" s="667"/>
      <c r="I4" s="667"/>
      <c r="J4" s="667"/>
      <c r="K4" s="667"/>
      <c r="L4" s="668"/>
    </row>
    <row r="5" spans="1:12" s="48" customFormat="1" ht="20.100000000000001" customHeight="1">
      <c r="A5" s="44"/>
      <c r="B5" s="45" t="s">
        <v>93</v>
      </c>
      <c r="C5" s="46"/>
      <c r="D5" s="692" t="str">
        <f>"（役職）　"&amp;申請用入力!R6</f>
        <v>（役職）　</v>
      </c>
      <c r="E5" s="667"/>
      <c r="F5" s="667"/>
      <c r="G5" s="667"/>
      <c r="H5" s="45"/>
      <c r="I5" s="667" t="str">
        <f>"（氏名）　"&amp;申請用入力!R7</f>
        <v>（氏名）　</v>
      </c>
      <c r="J5" s="667"/>
      <c r="K5" s="667"/>
      <c r="L5" s="668"/>
    </row>
    <row r="6" spans="1:12" s="48" customFormat="1" ht="20.100000000000001" customHeight="1">
      <c r="A6" s="49"/>
      <c r="B6" s="50" t="s">
        <v>94</v>
      </c>
      <c r="C6" s="51"/>
      <c r="D6" s="671" t="str">
        <f>"〒"&amp;申請用入力!R8</f>
        <v>〒</v>
      </c>
      <c r="E6" s="684"/>
      <c r="F6" s="680" t="str">
        <f>申請用入力!R9</f>
        <v/>
      </c>
      <c r="G6" s="680"/>
      <c r="H6" s="680"/>
      <c r="I6" s="680"/>
      <c r="J6" s="680"/>
      <c r="K6" s="680"/>
      <c r="L6" s="681"/>
    </row>
    <row r="7" spans="1:12" s="48" customFormat="1" ht="20.100000000000001" customHeight="1">
      <c r="A7" s="44"/>
      <c r="B7" s="45" t="s">
        <v>95</v>
      </c>
      <c r="C7" s="46"/>
      <c r="D7" s="682" t="str">
        <f>申請用入力!R11</f>
        <v/>
      </c>
      <c r="E7" s="683"/>
      <c r="G7" s="671" t="s">
        <v>215</v>
      </c>
      <c r="H7" s="684"/>
      <c r="I7" s="672"/>
      <c r="J7" s="654" t="str">
        <f>"　"&amp;申請用入力!R14&amp;"　人、うち非正規　"&amp;申請用入力!T14&amp;"　人"</f>
        <v>　　人、うち非正規　　人</v>
      </c>
      <c r="K7" s="655"/>
      <c r="L7" s="675"/>
    </row>
    <row r="8" spans="1:12" s="48" customFormat="1" ht="20.100000000000001" customHeight="1">
      <c r="A8" s="44"/>
      <c r="B8" s="53" t="s">
        <v>214</v>
      </c>
      <c r="C8" s="54"/>
      <c r="D8" s="685" t="str">
        <f>IF(申請用入力!R12="","",申請用入力!R12)</f>
        <v/>
      </c>
      <c r="E8" s="686"/>
      <c r="F8" s="686"/>
      <c r="H8" s="687" t="s">
        <v>264</v>
      </c>
      <c r="I8" s="688"/>
      <c r="J8" s="671" t="str">
        <f>申請用入力!R13&amp;"　月"</f>
        <v>　月</v>
      </c>
      <c r="K8" s="684"/>
      <c r="L8" s="46"/>
    </row>
    <row r="9" spans="1:12" s="48" customFormat="1" ht="20.100000000000001" customHeight="1">
      <c r="A9" s="44"/>
      <c r="B9" s="45" t="s">
        <v>96</v>
      </c>
      <c r="C9" s="46"/>
      <c r="D9" s="654" t="str">
        <f>"（役職）　"&amp;申請用入力!R15</f>
        <v>（役職）　</v>
      </c>
      <c r="E9" s="655"/>
      <c r="F9" s="655"/>
      <c r="G9" s="655"/>
      <c r="H9" s="655"/>
      <c r="I9" s="655" t="str">
        <f>"（氏名）　"&amp;申請用入力!R16</f>
        <v>（氏名）　</v>
      </c>
      <c r="J9" s="655"/>
      <c r="K9" s="655"/>
      <c r="L9" s="675"/>
    </row>
    <row r="10" spans="1:12" s="48" customFormat="1" ht="20.100000000000001" customHeight="1">
      <c r="A10" s="44"/>
      <c r="B10" s="45" t="s">
        <v>97</v>
      </c>
      <c r="C10" s="46"/>
      <c r="D10" s="654" t="str">
        <f>"（電話）　"&amp;申請用入力!R17&amp;"　　"&amp;申請用入力!T17</f>
        <v>（電話）　　　</v>
      </c>
      <c r="E10" s="655"/>
      <c r="F10" s="655"/>
      <c r="G10" s="655"/>
      <c r="H10" s="655"/>
      <c r="I10" s="655" t="str">
        <f>"（ＦＡＸ）　"&amp;申請用入力!R18</f>
        <v>（ＦＡＸ）　</v>
      </c>
      <c r="J10" s="655"/>
      <c r="K10" s="655"/>
      <c r="L10" s="675"/>
    </row>
    <row r="11" spans="1:12" s="48" customFormat="1" ht="20.100000000000001" customHeight="1">
      <c r="A11" s="44"/>
      <c r="B11" s="45" t="s">
        <v>98</v>
      </c>
      <c r="C11" s="46"/>
      <c r="D11" s="689" t="str">
        <f>申請用入力!R19</f>
        <v/>
      </c>
      <c r="E11" s="680"/>
      <c r="F11" s="680"/>
      <c r="G11" s="680"/>
      <c r="H11" s="680"/>
      <c r="I11" s="680"/>
      <c r="J11" s="680"/>
      <c r="K11" s="680"/>
      <c r="L11" s="681"/>
    </row>
    <row r="12" spans="1:12" s="48" customFormat="1" ht="20.100000000000001" customHeight="1">
      <c r="A12" s="44"/>
      <c r="B12" s="45" t="s">
        <v>99</v>
      </c>
      <c r="C12" s="46"/>
      <c r="D12" s="680" t="str">
        <f>申請用入力!R20</f>
        <v/>
      </c>
      <c r="E12" s="680"/>
      <c r="F12" s="680"/>
      <c r="G12" s="680"/>
      <c r="H12" s="680"/>
      <c r="I12" s="680"/>
      <c r="J12" s="680"/>
      <c r="K12" s="680"/>
      <c r="L12" s="681"/>
    </row>
    <row r="13" spans="1:12" s="48" customFormat="1" ht="20.100000000000001" customHeight="1">
      <c r="A13" s="55"/>
      <c r="B13" s="676" t="s">
        <v>100</v>
      </c>
      <c r="C13" s="51"/>
      <c r="D13" s="56" t="s">
        <v>253</v>
      </c>
      <c r="E13" s="678" t="str">
        <f>申請用入力!U23</f>
        <v/>
      </c>
      <c r="F13" s="678"/>
      <c r="G13" s="678"/>
      <c r="H13" s="678"/>
      <c r="I13" s="678"/>
      <c r="J13" s="678"/>
      <c r="K13" s="678"/>
      <c r="L13" s="678"/>
    </row>
    <row r="14" spans="1:12" s="48" customFormat="1" ht="35.549999999999997" customHeight="1">
      <c r="A14" s="57"/>
      <c r="B14" s="677"/>
      <c r="C14" s="58"/>
      <c r="D14" s="59" t="s">
        <v>260</v>
      </c>
      <c r="E14" s="679" t="str">
        <f>申請用入力!R24</f>
        <v/>
      </c>
      <c r="F14" s="679"/>
      <c r="G14" s="679"/>
      <c r="H14" s="679"/>
      <c r="I14" s="679"/>
      <c r="J14" s="679"/>
      <c r="K14" s="679"/>
      <c r="L14" s="679"/>
    </row>
    <row r="15" spans="1:12" s="48" customFormat="1" ht="20.100000000000001" customHeight="1">
      <c r="A15" s="44"/>
      <c r="B15" s="47" t="s">
        <v>101</v>
      </c>
      <c r="C15" s="47"/>
      <c r="D15" s="669" t="str">
        <f>IF(申請用入力!R42="","",申請用入力!R42)</f>
        <v/>
      </c>
      <c r="E15" s="670"/>
      <c r="F15" s="670"/>
      <c r="G15" s="47"/>
      <c r="H15" s="671" t="s">
        <v>262</v>
      </c>
      <c r="I15" s="672"/>
      <c r="J15" s="670" t="str">
        <f>IF(申請用入力!R43="","",申請用入力!R43)</f>
        <v/>
      </c>
      <c r="K15" s="670"/>
      <c r="L15" s="46"/>
    </row>
    <row r="16" spans="1:12" s="48" customFormat="1" ht="20.100000000000001" customHeight="1">
      <c r="A16" s="55"/>
      <c r="B16" s="667" t="s">
        <v>216</v>
      </c>
      <c r="C16" s="668"/>
      <c r="D16" s="669" t="str">
        <f>IF(申請用入力!R44="","",申請用入力!R44)</f>
        <v/>
      </c>
      <c r="E16" s="670"/>
      <c r="F16" s="670"/>
      <c r="G16" s="47"/>
      <c r="H16" s="671" t="s">
        <v>261</v>
      </c>
      <c r="I16" s="672"/>
      <c r="J16" s="669" t="str">
        <f>IF(申請用入力!R45="","",申請用入力!R45)</f>
        <v/>
      </c>
      <c r="K16" s="670"/>
      <c r="L16" s="46"/>
    </row>
    <row r="17" spans="1:15" s="48" customFormat="1" ht="20.100000000000001" customHeight="1">
      <c r="A17" s="55"/>
      <c r="B17" s="652" t="s">
        <v>259</v>
      </c>
      <c r="C17" s="665" t="s">
        <v>254</v>
      </c>
      <c r="D17" s="61" t="s">
        <v>362</v>
      </c>
      <c r="E17" s="654" t="str">
        <f>IF(申請用入力!R26="","",IF(申請用入力!R26="その他.","その他"&amp;"　－　"&amp;申請用入力!U27,申請用入力!R26&amp;"　－　"&amp;IF(RIGHT(申請用入力!R26,1)="物",申請用入力!U26&amp;"　－　"&amp;IF(RIGHT(申請用入力!R27,1)=".",申請用入力!U27,申請用入力!R27),IF(RIGHT(申請用入力!R27,1)=".",申請用入力!U27,申請用入力!R27))))</f>
        <v/>
      </c>
      <c r="F17" s="655"/>
      <c r="G17" s="655"/>
      <c r="H17" s="655"/>
      <c r="I17" s="655"/>
      <c r="J17" s="655"/>
      <c r="K17" s="655"/>
      <c r="L17" s="675"/>
    </row>
    <row r="18" spans="1:15" s="48" customFormat="1" ht="20.100000000000001" customHeight="1">
      <c r="A18" s="62"/>
      <c r="B18" s="653"/>
      <c r="C18" s="674"/>
      <c r="D18" s="63" t="s">
        <v>114</v>
      </c>
      <c r="E18" s="664" t="str">
        <f>IF(申請用入力!R28="","",申請用入力!R28)</f>
        <v/>
      </c>
      <c r="F18" s="528"/>
      <c r="G18" s="528"/>
      <c r="H18" s="528"/>
      <c r="I18" s="528"/>
      <c r="J18" s="528"/>
      <c r="K18" s="528"/>
      <c r="L18" s="529"/>
    </row>
    <row r="19" spans="1:15" s="48" customFormat="1" ht="20.100000000000001" customHeight="1">
      <c r="A19" s="62"/>
      <c r="B19" s="653"/>
      <c r="C19" s="665" t="s">
        <v>255</v>
      </c>
      <c r="D19" s="61" t="s">
        <v>362</v>
      </c>
      <c r="E19" s="664" t="str">
        <f>IF(申請用入力!R29="","",IF(申請用入力!R29="その他.","その他"&amp;"　－　"&amp;申請用入力!U30,申請用入力!R29&amp;"　－　"&amp;IF(RIGHT(申請用入力!R29,1)="物",申請用入力!U29&amp;"　－　"&amp;IF(RIGHT(申請用入力!R30,1)=".",申請用入力!U30,申請用入力!R30),IF(RIGHT(申請用入力!R30,1)=".",申請用入力!U30,申請用入力!R30))))</f>
        <v/>
      </c>
      <c r="F19" s="528"/>
      <c r="G19" s="528"/>
      <c r="H19" s="528"/>
      <c r="I19" s="528"/>
      <c r="J19" s="528"/>
      <c r="K19" s="528"/>
      <c r="L19" s="529"/>
    </row>
    <row r="20" spans="1:15" s="48" customFormat="1" ht="20.100000000000001" customHeight="1">
      <c r="A20" s="62"/>
      <c r="B20" s="653"/>
      <c r="C20" s="674"/>
      <c r="D20" s="63" t="s">
        <v>114</v>
      </c>
      <c r="E20" s="664" t="str">
        <f>IF(申請用入力!R31="","",申請用入力!R31)</f>
        <v/>
      </c>
      <c r="F20" s="528"/>
      <c r="G20" s="528"/>
      <c r="H20" s="528"/>
      <c r="I20" s="528"/>
      <c r="J20" s="528"/>
      <c r="K20" s="528"/>
      <c r="L20" s="529"/>
    </row>
    <row r="21" spans="1:15" s="48" customFormat="1" ht="20.100000000000001" customHeight="1">
      <c r="A21" s="62"/>
      <c r="B21" s="653"/>
      <c r="C21" s="665" t="s">
        <v>256</v>
      </c>
      <c r="D21" s="61" t="s">
        <v>362</v>
      </c>
      <c r="E21" s="664" t="str">
        <f>IF(申請用入力!R32="","",IF(申請用入力!R32="その他.","その他"&amp;"　－　"&amp;申請用入力!U33,申請用入力!R32&amp;"　－　"&amp;IF(RIGHT(申請用入力!R32,1)="物",申請用入力!U32&amp;"　－　"&amp;IF(RIGHT(申請用入力!R33,1)=".",申請用入力!U33,申請用入力!R33),IF(RIGHT(申請用入力!R33,1)=".",申請用入力!U33,申請用入力!R33))))</f>
        <v/>
      </c>
      <c r="F21" s="528"/>
      <c r="G21" s="528"/>
      <c r="H21" s="528"/>
      <c r="I21" s="528"/>
      <c r="J21" s="528"/>
      <c r="K21" s="528"/>
      <c r="L21" s="529"/>
    </row>
    <row r="22" spans="1:15" s="48" customFormat="1" ht="20.100000000000001" customHeight="1">
      <c r="A22" s="62"/>
      <c r="B22" s="653"/>
      <c r="C22" s="666"/>
      <c r="D22" s="63" t="s">
        <v>114</v>
      </c>
      <c r="E22" s="664" t="str">
        <f>IF(申請用入力!R34="","",申請用入力!R34)</f>
        <v/>
      </c>
      <c r="F22" s="528"/>
      <c r="G22" s="528"/>
      <c r="H22" s="528"/>
      <c r="I22" s="528"/>
      <c r="J22" s="528"/>
      <c r="K22" s="528"/>
      <c r="L22" s="529"/>
    </row>
    <row r="23" spans="1:15" s="48" customFormat="1" ht="20.100000000000001" customHeight="1">
      <c r="A23" s="62"/>
      <c r="B23" s="653"/>
      <c r="C23" s="665" t="s">
        <v>257</v>
      </c>
      <c r="D23" s="61" t="s">
        <v>362</v>
      </c>
      <c r="E23" s="664" t="str">
        <f>IF(申請用入力!R35="","",IF(申請用入力!R35="その他.","その他"&amp;"　－　"&amp;申請用入力!U36,申請用入力!R35&amp;"　－　"&amp;IF(RIGHT(申請用入力!R35,1)="物",申請用入力!U35&amp;"　－　"&amp;IF(RIGHT(申請用入力!R36,1)=".",申請用入力!U36,申請用入力!R36),IF(RIGHT(申請用入力!R36,1)=".",申請用入力!U36,申請用入力!R36))))</f>
        <v/>
      </c>
      <c r="F23" s="528"/>
      <c r="G23" s="528"/>
      <c r="H23" s="528"/>
      <c r="I23" s="528"/>
      <c r="J23" s="528"/>
      <c r="K23" s="528"/>
      <c r="L23" s="529"/>
    </row>
    <row r="24" spans="1:15" s="48" customFormat="1" ht="20.100000000000001" customHeight="1">
      <c r="A24" s="62"/>
      <c r="B24" s="653"/>
      <c r="C24" s="666"/>
      <c r="D24" s="63" t="s">
        <v>114</v>
      </c>
      <c r="E24" s="664" t="str">
        <f>IF(申請用入力!R37="","",申請用入力!R37)</f>
        <v/>
      </c>
      <c r="F24" s="528"/>
      <c r="G24" s="528"/>
      <c r="H24" s="528"/>
      <c r="I24" s="528"/>
      <c r="J24" s="528"/>
      <c r="K24" s="528"/>
      <c r="L24" s="529"/>
    </row>
    <row r="25" spans="1:15" s="48" customFormat="1" ht="20.100000000000001" customHeight="1">
      <c r="A25" s="62"/>
      <c r="B25" s="653"/>
      <c r="C25" s="665" t="s">
        <v>258</v>
      </c>
      <c r="D25" s="61" t="s">
        <v>362</v>
      </c>
      <c r="E25" s="664" t="str">
        <f>IF(申請用入力!R38="","",IF(申請用入力!R38="その他.","その他"&amp;"　－　"&amp;申請用入力!U39,申請用入力!R38&amp;"　－　"&amp;IF(RIGHT(申請用入力!R38,1)="物",申請用入力!U38&amp;"　－　"&amp;IF(RIGHT(申請用入力!R39,1)=".",申請用入力!U39,申請用入力!R39),IF(RIGHT(申請用入力!R39,1)=".",申請用入力!U39,申請用入力!R39))))</f>
        <v/>
      </c>
      <c r="F25" s="528"/>
      <c r="G25" s="528"/>
      <c r="H25" s="528"/>
      <c r="I25" s="528"/>
      <c r="J25" s="528"/>
      <c r="K25" s="528"/>
      <c r="L25" s="529"/>
    </row>
    <row r="26" spans="1:15" s="48" customFormat="1" ht="20.100000000000001" customHeight="1">
      <c r="A26" s="57"/>
      <c r="B26" s="673"/>
      <c r="C26" s="666"/>
      <c r="D26" s="63" t="s">
        <v>114</v>
      </c>
      <c r="E26" s="664" t="str">
        <f>IF(申請用入力!R40="","",申請用入力!R40)</f>
        <v/>
      </c>
      <c r="F26" s="528"/>
      <c r="G26" s="528"/>
      <c r="H26" s="528"/>
      <c r="I26" s="528"/>
      <c r="J26" s="528"/>
      <c r="K26" s="528"/>
      <c r="L26" s="529"/>
    </row>
    <row r="27" spans="1:15" ht="20.100000000000001" customHeight="1">
      <c r="A27" s="64"/>
      <c r="B27" s="652" t="s">
        <v>363</v>
      </c>
      <c r="C27" s="635" t="s">
        <v>104</v>
      </c>
      <c r="D27" s="636"/>
      <c r="E27" s="354" t="s">
        <v>144</v>
      </c>
      <c r="F27" s="654" t="str">
        <f>IF(申請用入力!R50="その他",申請用入力!T50,申請用入力!R50)</f>
        <v/>
      </c>
      <c r="G27" s="655"/>
      <c r="H27" s="655"/>
      <c r="I27" s="655"/>
      <c r="J27" s="656"/>
      <c r="K27" s="657" t="str">
        <f>IF(申請用入力!R51="","",申請用入力!R51)</f>
        <v/>
      </c>
      <c r="L27" s="658"/>
      <c r="O27" s="48"/>
    </row>
    <row r="28" spans="1:15" ht="20.100000000000001" customHeight="1">
      <c r="A28" s="64"/>
      <c r="B28" s="653"/>
      <c r="C28" s="635"/>
      <c r="D28" s="636"/>
      <c r="E28" s="65" t="s">
        <v>145</v>
      </c>
      <c r="F28" s="654" t="str">
        <f>IF(申請用入力!R52="その他",申請用入力!T52,申請用入力!R52)</f>
        <v/>
      </c>
      <c r="G28" s="528"/>
      <c r="H28" s="528"/>
      <c r="I28" s="528"/>
      <c r="J28" s="659"/>
      <c r="K28" s="657" t="str">
        <f>IF(申請用入力!R53="","",申請用入力!R53)</f>
        <v/>
      </c>
      <c r="L28" s="658"/>
      <c r="O28" s="48"/>
    </row>
    <row r="29" spans="1:15" ht="20.100000000000001" customHeight="1">
      <c r="A29" s="64"/>
      <c r="B29" s="653"/>
      <c r="C29" s="635"/>
      <c r="D29" s="636"/>
      <c r="E29" s="65" t="s">
        <v>237</v>
      </c>
      <c r="F29" s="654" t="str">
        <f>IF(申請用入力!R54="その他",申請用入力!T54,申請用入力!R54)</f>
        <v/>
      </c>
      <c r="G29" s="528"/>
      <c r="H29" s="528"/>
      <c r="I29" s="528"/>
      <c r="J29" s="659"/>
      <c r="K29" s="657" t="str">
        <f>IF(申請用入力!R55="","",申請用入力!R55)</f>
        <v/>
      </c>
      <c r="L29" s="658"/>
    </row>
    <row r="30" spans="1:15" ht="20.100000000000001" customHeight="1">
      <c r="A30" s="64"/>
      <c r="B30" s="653"/>
      <c r="C30" s="67" t="s">
        <v>103</v>
      </c>
      <c r="D30" s="660" t="str">
        <f>IF(申請用入力!R46="","",申請用入力!R46)</f>
        <v/>
      </c>
      <c r="E30" s="661"/>
      <c r="F30" s="662" t="s">
        <v>105</v>
      </c>
      <c r="G30" s="663"/>
      <c r="H30" s="660" t="str">
        <f>IF(申請用入力!R47="","",申請用入力!R47)</f>
        <v/>
      </c>
      <c r="I30" s="661"/>
      <c r="J30" s="67" t="s">
        <v>106</v>
      </c>
      <c r="K30" s="660" t="str">
        <f>IF(申請用入力!R48="","",申請用入力!R48)</f>
        <v/>
      </c>
      <c r="L30" s="661"/>
    </row>
    <row r="31" spans="1:15" ht="16.05" customHeight="1">
      <c r="A31" s="68"/>
      <c r="B31" s="646" t="s">
        <v>238</v>
      </c>
      <c r="C31" s="635" t="str">
        <f>IF(申請用入力!D57="","",申請用入力!D57)</f>
        <v/>
      </c>
      <c r="D31" s="636"/>
      <c r="E31" s="649" t="str">
        <f>IF(申請用入力!R57="","",申請用入力!R57)</f>
        <v/>
      </c>
      <c r="F31" s="650"/>
      <c r="G31" s="650"/>
      <c r="H31" s="650"/>
      <c r="I31" s="650"/>
      <c r="J31" s="650"/>
      <c r="K31" s="650"/>
      <c r="L31" s="651"/>
    </row>
    <row r="32" spans="1:15" ht="16.05" customHeight="1">
      <c r="A32" s="64"/>
      <c r="B32" s="647"/>
      <c r="C32" s="635"/>
      <c r="D32" s="636"/>
      <c r="E32" s="640" t="str">
        <f>IF(申請用入力!R58="","",申請用入力!R58)</f>
        <v/>
      </c>
      <c r="F32" s="641"/>
      <c r="G32" s="641"/>
      <c r="H32" s="641"/>
      <c r="I32" s="641"/>
      <c r="J32" s="641"/>
      <c r="K32" s="641"/>
      <c r="L32" s="642"/>
    </row>
    <row r="33" spans="1:12" ht="16.05" customHeight="1">
      <c r="A33" s="64"/>
      <c r="B33" s="647"/>
      <c r="C33" s="635"/>
      <c r="D33" s="636"/>
      <c r="E33" s="643" t="str">
        <f>IF(申請用入力!R59="","",申請用入力!R59)</f>
        <v/>
      </c>
      <c r="F33" s="644"/>
      <c r="G33" s="644"/>
      <c r="H33" s="644"/>
      <c r="I33" s="644"/>
      <c r="J33" s="644"/>
      <c r="K33" s="644"/>
      <c r="L33" s="645"/>
    </row>
    <row r="34" spans="1:12" ht="16.05" customHeight="1">
      <c r="A34" s="64"/>
      <c r="B34" s="647"/>
      <c r="C34" s="635" t="str">
        <f>IF(申請用入力!D60="","",申請用入力!D60)</f>
        <v/>
      </c>
      <c r="D34" s="636"/>
      <c r="E34" s="637" t="str">
        <f>IF(申請用入力!R60="","",申請用入力!R60)</f>
        <v/>
      </c>
      <c r="F34" s="638"/>
      <c r="G34" s="638"/>
      <c r="H34" s="638"/>
      <c r="I34" s="638"/>
      <c r="J34" s="638"/>
      <c r="K34" s="638"/>
      <c r="L34" s="639"/>
    </row>
    <row r="35" spans="1:12" ht="16.05" customHeight="1">
      <c r="A35" s="64"/>
      <c r="B35" s="647"/>
      <c r="C35" s="635"/>
      <c r="D35" s="636"/>
      <c r="E35" s="640" t="str">
        <f>IF(申請用入力!R61="","",申請用入力!R61)</f>
        <v/>
      </c>
      <c r="F35" s="641"/>
      <c r="G35" s="641"/>
      <c r="H35" s="641"/>
      <c r="I35" s="641"/>
      <c r="J35" s="641"/>
      <c r="K35" s="641"/>
      <c r="L35" s="642"/>
    </row>
    <row r="36" spans="1:12" ht="16.05" customHeight="1">
      <c r="A36" s="64"/>
      <c r="B36" s="647"/>
      <c r="C36" s="635"/>
      <c r="D36" s="636"/>
      <c r="E36" s="643" t="str">
        <f>IF(申請用入力!R62="","",申請用入力!R62)</f>
        <v/>
      </c>
      <c r="F36" s="644"/>
      <c r="G36" s="644"/>
      <c r="H36" s="644"/>
      <c r="I36" s="644"/>
      <c r="J36" s="644"/>
      <c r="K36" s="644"/>
      <c r="L36" s="645"/>
    </row>
    <row r="37" spans="1:12" ht="16.05" customHeight="1">
      <c r="A37" s="64"/>
      <c r="B37" s="647"/>
      <c r="C37" s="635" t="str">
        <f>IF(申請用入力!D63="","",申請用入力!D63)</f>
        <v/>
      </c>
      <c r="D37" s="636"/>
      <c r="E37" s="637" t="str">
        <f>IF(申請用入力!R63="","",申請用入力!R63)</f>
        <v/>
      </c>
      <c r="F37" s="638"/>
      <c r="G37" s="638"/>
      <c r="H37" s="638"/>
      <c r="I37" s="638"/>
      <c r="J37" s="638"/>
      <c r="K37" s="638"/>
      <c r="L37" s="639"/>
    </row>
    <row r="38" spans="1:12" ht="16.05" customHeight="1">
      <c r="A38" s="64"/>
      <c r="B38" s="647"/>
      <c r="C38" s="635"/>
      <c r="D38" s="636"/>
      <c r="E38" s="640" t="str">
        <f>IF(申請用入力!R64="","",申請用入力!R64)</f>
        <v/>
      </c>
      <c r="F38" s="641"/>
      <c r="G38" s="641"/>
      <c r="H38" s="641"/>
      <c r="I38" s="641"/>
      <c r="J38" s="641"/>
      <c r="K38" s="641"/>
      <c r="L38" s="642"/>
    </row>
    <row r="39" spans="1:12" ht="16.05" customHeight="1">
      <c r="A39" s="69"/>
      <c r="B39" s="648"/>
      <c r="C39" s="635"/>
      <c r="D39" s="636"/>
      <c r="E39" s="643" t="str">
        <f>IF(申請用入力!R65="","",申請用入力!R65)</f>
        <v/>
      </c>
      <c r="F39" s="644"/>
      <c r="G39" s="644"/>
      <c r="H39" s="644"/>
      <c r="I39" s="644"/>
      <c r="J39" s="644"/>
      <c r="K39" s="644"/>
      <c r="L39" s="645"/>
    </row>
    <row r="40" spans="1:12" s="48" customFormat="1" ht="38.549999999999997" customHeight="1">
      <c r="A40" s="630"/>
      <c r="B40" s="632" t="s">
        <v>107</v>
      </c>
      <c r="C40" s="633" t="str">
        <f>"①"&amp;申請用入力!R67&amp;CHAR(10)&amp;"②"&amp;申請用入力!R68&amp;CHAR(10)&amp;"③"&amp;申請用入力!R69</f>
        <v>①
②
③</v>
      </c>
      <c r="D40" s="633"/>
      <c r="E40" s="633"/>
      <c r="F40" s="633"/>
      <c r="G40" s="633"/>
      <c r="H40" s="633"/>
      <c r="I40" s="633"/>
      <c r="J40" s="633"/>
      <c r="K40" s="633"/>
      <c r="L40" s="633"/>
    </row>
    <row r="41" spans="1:12" s="48" customFormat="1" ht="127.05" customHeight="1">
      <c r="A41" s="631"/>
      <c r="B41" s="632"/>
      <c r="C41" s="634" t="str">
        <f>IF(申請用入力!R70="","",申請用入力!R70)</f>
        <v/>
      </c>
      <c r="D41" s="634"/>
      <c r="E41" s="634"/>
      <c r="F41" s="634"/>
      <c r="G41" s="634"/>
      <c r="H41" s="634"/>
      <c r="I41" s="634"/>
      <c r="J41" s="634"/>
      <c r="K41" s="634"/>
      <c r="L41" s="634"/>
    </row>
    <row r="42" spans="1:12" ht="28.05" customHeight="1"/>
    <row r="43" spans="1:12" ht="28.05" customHeight="1"/>
    <row r="44" spans="1:12" ht="28.05" customHeight="1"/>
    <row r="45" spans="1:12" ht="28.05" customHeight="1"/>
    <row r="46" spans="1:12" ht="28.05" customHeight="1"/>
    <row r="47" spans="1:12" ht="28.05" customHeight="1"/>
  </sheetData>
  <sheetProtection sheet="1" formatColumns="0" formatRows="0"/>
  <mergeCells count="74">
    <mergeCell ref="D6:E6"/>
    <mergeCell ref="F6:L6"/>
    <mergeCell ref="A1:L1"/>
    <mergeCell ref="A2:L2"/>
    <mergeCell ref="D4:L4"/>
    <mergeCell ref="D5:G5"/>
    <mergeCell ref="I5:L5"/>
    <mergeCell ref="D12:L12"/>
    <mergeCell ref="D7:E7"/>
    <mergeCell ref="G7:I7"/>
    <mergeCell ref="J7:L7"/>
    <mergeCell ref="D8:F8"/>
    <mergeCell ref="H8:I8"/>
    <mergeCell ref="J8:K8"/>
    <mergeCell ref="D9:H9"/>
    <mergeCell ref="I9:L9"/>
    <mergeCell ref="D10:H10"/>
    <mergeCell ref="I10:L10"/>
    <mergeCell ref="D11:L11"/>
    <mergeCell ref="B13:B14"/>
    <mergeCell ref="E13:L13"/>
    <mergeCell ref="E14:L14"/>
    <mergeCell ref="D15:F15"/>
    <mergeCell ref="H15:I15"/>
    <mergeCell ref="J15:K15"/>
    <mergeCell ref="B16:C16"/>
    <mergeCell ref="D16:F16"/>
    <mergeCell ref="H16:I16"/>
    <mergeCell ref="J16:K16"/>
    <mergeCell ref="B17:B26"/>
    <mergeCell ref="C17:C18"/>
    <mergeCell ref="E17:L17"/>
    <mergeCell ref="E18:L18"/>
    <mergeCell ref="C19:C20"/>
    <mergeCell ref="E19:L19"/>
    <mergeCell ref="E20:L20"/>
    <mergeCell ref="C21:C22"/>
    <mergeCell ref="E21:L21"/>
    <mergeCell ref="E22:L22"/>
    <mergeCell ref="C23:C24"/>
    <mergeCell ref="E23:L23"/>
    <mergeCell ref="E24:L24"/>
    <mergeCell ref="E33:L33"/>
    <mergeCell ref="C25:C26"/>
    <mergeCell ref="E25:L25"/>
    <mergeCell ref="E26:L26"/>
    <mergeCell ref="B27:B30"/>
    <mergeCell ref="C27:D29"/>
    <mergeCell ref="F27:J27"/>
    <mergeCell ref="K27:L27"/>
    <mergeCell ref="F28:J28"/>
    <mergeCell ref="K28:L28"/>
    <mergeCell ref="F29:J29"/>
    <mergeCell ref="K29:L29"/>
    <mergeCell ref="D30:E30"/>
    <mergeCell ref="F30:G30"/>
    <mergeCell ref="H30:I30"/>
    <mergeCell ref="K30:L30"/>
    <mergeCell ref="A40:A41"/>
    <mergeCell ref="B40:B41"/>
    <mergeCell ref="C40:L40"/>
    <mergeCell ref="C41:L41"/>
    <mergeCell ref="C34:D36"/>
    <mergeCell ref="E34:L34"/>
    <mergeCell ref="E35:L35"/>
    <mergeCell ref="E36:L36"/>
    <mergeCell ref="C37:D39"/>
    <mergeCell ref="E37:L37"/>
    <mergeCell ref="E38:L38"/>
    <mergeCell ref="E39:L39"/>
    <mergeCell ref="B31:B39"/>
    <mergeCell ref="C31:D33"/>
    <mergeCell ref="E31:L31"/>
    <mergeCell ref="E32:L32"/>
  </mergeCells>
  <phoneticPr fontId="7"/>
  <printOptions horizontalCentered="1"/>
  <pageMargins left="0.62992125984251968" right="0.62992125984251968" top="0.55118110236220474" bottom="0.55118110236220474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313CC-7EA9-4552-993A-193026FABB4A}">
  <sheetPr>
    <tabColor rgb="FF92D050"/>
    <pageSetUpPr fitToPage="1"/>
  </sheetPr>
  <dimension ref="A1:V33"/>
  <sheetViews>
    <sheetView view="pageBreakPreview" topLeftCell="A20" zoomScaleNormal="70" zoomScaleSheetLayoutView="100" workbookViewId="0">
      <selection activeCell="H29" sqref="H29"/>
    </sheetView>
  </sheetViews>
  <sheetFormatPr defaultColWidth="9" defaultRowHeight="13.2"/>
  <cols>
    <col min="1" max="1" width="7.88671875" style="2" customWidth="1"/>
    <col min="2" max="2" width="18.109375" style="2" customWidth="1"/>
    <col min="3" max="3" width="13.33203125" style="2" customWidth="1"/>
    <col min="4" max="4" width="7.6640625" style="2" customWidth="1"/>
    <col min="5" max="8" width="9" style="2"/>
    <col min="9" max="9" width="4.109375" style="18" customWidth="1"/>
    <col min="10" max="10" width="7.88671875" style="2" customWidth="1"/>
    <col min="11" max="11" width="18.109375" style="2" customWidth="1"/>
    <col min="12" max="12" width="13.33203125" style="2" customWidth="1"/>
    <col min="13" max="13" width="7.6640625" style="2" customWidth="1"/>
    <col min="14" max="17" width="9" style="2"/>
    <col min="18" max="18" width="4.109375" style="18" customWidth="1"/>
    <col min="19" max="19" width="9" style="2"/>
    <col min="20" max="22" width="9" style="18"/>
    <col min="23" max="16384" width="9" style="2"/>
  </cols>
  <sheetData>
    <row r="1" spans="1:22" ht="23.4">
      <c r="A1" s="70"/>
      <c r="B1" s="747" t="s">
        <v>64</v>
      </c>
      <c r="C1" s="747"/>
      <c r="D1" s="747"/>
      <c r="E1" s="747"/>
      <c r="F1" s="747"/>
      <c r="G1" s="747"/>
      <c r="H1" s="71"/>
      <c r="I1" s="2"/>
      <c r="J1" s="70"/>
      <c r="K1" s="70"/>
      <c r="L1" s="70"/>
      <c r="M1" s="70"/>
      <c r="N1" s="70"/>
      <c r="O1" s="70"/>
      <c r="P1" s="70"/>
      <c r="Q1" s="71" t="s">
        <v>334</v>
      </c>
      <c r="R1" s="2"/>
      <c r="T1" s="2"/>
      <c r="U1" s="2"/>
      <c r="V1" s="2"/>
    </row>
    <row r="2" spans="1:22" ht="30" customHeight="1" thickBot="1">
      <c r="A2" s="748" t="s">
        <v>65</v>
      </c>
      <c r="B2" s="748"/>
      <c r="C2" s="748"/>
      <c r="D2" s="748"/>
      <c r="E2" s="748"/>
      <c r="F2" s="748"/>
      <c r="G2" s="748"/>
      <c r="H2" s="748"/>
      <c r="I2" s="2"/>
      <c r="J2" s="748"/>
      <c r="K2" s="748"/>
      <c r="L2" s="748"/>
      <c r="M2" s="748"/>
      <c r="N2" s="748"/>
      <c r="O2" s="748"/>
      <c r="P2" s="748"/>
      <c r="Q2" s="748"/>
      <c r="R2" s="2"/>
      <c r="T2" s="2"/>
      <c r="U2" s="2"/>
      <c r="V2" s="2"/>
    </row>
    <row r="3" spans="1:22" ht="30" customHeight="1" thickTop="1">
      <c r="A3" s="713" t="s">
        <v>66</v>
      </c>
      <c r="B3" s="714"/>
      <c r="C3" s="749" t="str">
        <f>申請用入力!R8</f>
        <v/>
      </c>
      <c r="D3" s="750"/>
      <c r="E3" s="72" t="s">
        <v>67</v>
      </c>
      <c r="F3" s="749" t="str">
        <f>申請用入力!R17</f>
        <v/>
      </c>
      <c r="G3" s="751"/>
      <c r="H3" s="752"/>
      <c r="I3" s="2"/>
      <c r="J3" s="753" t="s">
        <v>335</v>
      </c>
      <c r="K3" s="754"/>
      <c r="L3" s="754"/>
      <c r="M3" s="754"/>
      <c r="N3" s="754"/>
      <c r="O3" s="754"/>
      <c r="P3" s="754"/>
      <c r="Q3" s="755"/>
      <c r="R3" s="2"/>
      <c r="T3" s="2"/>
      <c r="U3" s="2"/>
      <c r="V3" s="2"/>
    </row>
    <row r="4" spans="1:22">
      <c r="A4" s="723" t="s">
        <v>68</v>
      </c>
      <c r="B4" s="724"/>
      <c r="C4" s="707" t="str">
        <f>申請用入力!R10</f>
        <v/>
      </c>
      <c r="D4" s="708"/>
      <c r="E4" s="708"/>
      <c r="F4" s="708"/>
      <c r="G4" s="708"/>
      <c r="H4" s="737"/>
      <c r="I4" s="2"/>
      <c r="J4" s="756"/>
      <c r="K4" s="757"/>
      <c r="L4" s="757"/>
      <c r="M4" s="757"/>
      <c r="N4" s="757"/>
      <c r="O4" s="757"/>
      <c r="P4" s="757"/>
      <c r="Q4" s="758"/>
      <c r="R4" s="2"/>
      <c r="T4" s="2"/>
      <c r="U4" s="2"/>
      <c r="V4" s="2"/>
    </row>
    <row r="5" spans="1:22" ht="59.25" customHeight="1">
      <c r="A5" s="762" t="s">
        <v>69</v>
      </c>
      <c r="B5" s="729"/>
      <c r="C5" s="744" t="str">
        <f>申請用入力!R9</f>
        <v/>
      </c>
      <c r="D5" s="745"/>
      <c r="E5" s="745"/>
      <c r="F5" s="745"/>
      <c r="G5" s="745"/>
      <c r="H5" s="746"/>
      <c r="I5" s="2"/>
      <c r="J5" s="756"/>
      <c r="K5" s="757"/>
      <c r="L5" s="757"/>
      <c r="M5" s="757"/>
      <c r="N5" s="757"/>
      <c r="O5" s="757"/>
      <c r="P5" s="757"/>
      <c r="Q5" s="758"/>
      <c r="R5" s="2"/>
      <c r="T5" s="2"/>
      <c r="U5" s="2"/>
      <c r="V5" s="2"/>
    </row>
    <row r="6" spans="1:22">
      <c r="A6" s="728"/>
      <c r="B6" s="729"/>
      <c r="C6" s="763"/>
      <c r="D6" s="764"/>
      <c r="E6" s="764"/>
      <c r="F6" s="764"/>
      <c r="G6" s="764"/>
      <c r="H6" s="765"/>
      <c r="I6" s="2"/>
      <c r="J6" s="756"/>
      <c r="K6" s="757"/>
      <c r="L6" s="757"/>
      <c r="M6" s="757"/>
      <c r="N6" s="757"/>
      <c r="O6" s="757"/>
      <c r="P6" s="757"/>
      <c r="Q6" s="758"/>
      <c r="R6" s="2"/>
      <c r="T6" s="2"/>
      <c r="U6" s="2"/>
      <c r="V6" s="2"/>
    </row>
    <row r="7" spans="1:22" ht="59.25" customHeight="1">
      <c r="A7" s="742"/>
      <c r="B7" s="743"/>
      <c r="C7" s="766"/>
      <c r="D7" s="767"/>
      <c r="E7" s="767"/>
      <c r="F7" s="767"/>
      <c r="G7" s="767"/>
      <c r="H7" s="768"/>
      <c r="I7" s="2"/>
      <c r="J7" s="756"/>
      <c r="K7" s="757"/>
      <c r="L7" s="757"/>
      <c r="M7" s="757"/>
      <c r="N7" s="757"/>
      <c r="O7" s="757"/>
      <c r="P7" s="757"/>
      <c r="Q7" s="758"/>
      <c r="R7" s="2"/>
      <c r="T7" s="2"/>
      <c r="U7" s="2"/>
      <c r="V7" s="2"/>
    </row>
    <row r="8" spans="1:22">
      <c r="A8" s="723" t="s">
        <v>68</v>
      </c>
      <c r="B8" s="724"/>
      <c r="C8" s="707" t="str">
        <f>申請用入力!R5</f>
        <v/>
      </c>
      <c r="D8" s="708"/>
      <c r="E8" s="708"/>
      <c r="F8" s="708"/>
      <c r="G8" s="708"/>
      <c r="H8" s="737"/>
      <c r="I8" s="2"/>
      <c r="J8" s="756"/>
      <c r="K8" s="757"/>
      <c r="L8" s="757"/>
      <c r="M8" s="757"/>
      <c r="N8" s="757"/>
      <c r="O8" s="757"/>
      <c r="P8" s="757"/>
      <c r="Q8" s="758"/>
      <c r="R8" s="2"/>
      <c r="T8" s="2"/>
      <c r="U8" s="2"/>
      <c r="V8" s="2"/>
    </row>
    <row r="9" spans="1:22" ht="48" customHeight="1">
      <c r="A9" s="742" t="s">
        <v>70</v>
      </c>
      <c r="B9" s="743"/>
      <c r="C9" s="744" t="str">
        <f>申請用入力!R4</f>
        <v/>
      </c>
      <c r="D9" s="745"/>
      <c r="E9" s="745"/>
      <c r="F9" s="745"/>
      <c r="G9" s="745"/>
      <c r="H9" s="746"/>
      <c r="I9" s="2"/>
      <c r="J9" s="756"/>
      <c r="K9" s="757"/>
      <c r="L9" s="757"/>
      <c r="M9" s="757"/>
      <c r="N9" s="757"/>
      <c r="O9" s="757"/>
      <c r="P9" s="757"/>
      <c r="Q9" s="758"/>
      <c r="R9" s="2"/>
      <c r="T9" s="2"/>
      <c r="U9" s="2"/>
      <c r="V9" s="2"/>
    </row>
    <row r="10" spans="1:22" ht="28.5" customHeight="1" thickBot="1">
      <c r="A10" s="769" t="s">
        <v>71</v>
      </c>
      <c r="B10" s="739"/>
      <c r="C10" s="738" t="str">
        <f>申請用入力!U23</f>
        <v/>
      </c>
      <c r="D10" s="739"/>
      <c r="E10" s="73" t="s">
        <v>72</v>
      </c>
      <c r="F10" s="74"/>
      <c r="G10" s="738" t="str">
        <f>IF(申請用入力!R73="有","①：有　　２：無",IF(申請用入力!R73="無","１：有　　②：無",""))</f>
        <v/>
      </c>
      <c r="H10" s="740"/>
      <c r="I10" s="2"/>
      <c r="J10" s="756"/>
      <c r="K10" s="757"/>
      <c r="L10" s="757"/>
      <c r="M10" s="757"/>
      <c r="N10" s="757"/>
      <c r="O10" s="757"/>
      <c r="P10" s="757"/>
      <c r="Q10" s="758"/>
      <c r="R10" s="2"/>
      <c r="T10" s="2"/>
      <c r="U10" s="2"/>
      <c r="V10" s="2"/>
    </row>
    <row r="11" spans="1:22" ht="26.25" customHeight="1" thickTop="1">
      <c r="A11" s="741" t="s">
        <v>73</v>
      </c>
      <c r="B11" s="729"/>
      <c r="C11" s="2" t="s">
        <v>74</v>
      </c>
      <c r="H11" s="11"/>
      <c r="I11" s="2"/>
      <c r="J11" s="756"/>
      <c r="K11" s="757"/>
      <c r="L11" s="757"/>
      <c r="M11" s="757"/>
      <c r="N11" s="757"/>
      <c r="O11" s="757"/>
      <c r="P11" s="757"/>
      <c r="Q11" s="758"/>
      <c r="R11" s="2"/>
      <c r="T11" s="2"/>
      <c r="U11" s="2"/>
      <c r="V11" s="2"/>
    </row>
    <row r="12" spans="1:22" ht="26.25" customHeight="1" thickBot="1">
      <c r="A12" s="741"/>
      <c r="B12" s="729"/>
      <c r="C12" s="2" t="s">
        <v>75</v>
      </c>
      <c r="H12" s="11"/>
      <c r="I12" s="2"/>
      <c r="J12" s="756"/>
      <c r="K12" s="757"/>
      <c r="L12" s="757"/>
      <c r="M12" s="757"/>
      <c r="N12" s="757"/>
      <c r="O12" s="757"/>
      <c r="P12" s="757"/>
      <c r="Q12" s="758"/>
      <c r="R12" s="2"/>
      <c r="T12" s="2"/>
      <c r="U12" s="2"/>
      <c r="V12" s="2"/>
    </row>
    <row r="13" spans="1:22" ht="13.8" thickTop="1">
      <c r="A13" s="713" t="s">
        <v>76</v>
      </c>
      <c r="B13" s="714"/>
      <c r="C13" s="715" t="str">
        <f>IF(申請用入力!U77="普通預金","①：普通預金　　　　　　　２：当座預金",IF(申請用入力!U77="当座預金","１：普通預金　　　　　　　②：当座預金",""))</f>
        <v/>
      </c>
      <c r="D13" s="716"/>
      <c r="E13" s="716"/>
      <c r="F13" s="716"/>
      <c r="G13" s="716"/>
      <c r="H13" s="717"/>
      <c r="I13" s="2"/>
      <c r="J13" s="756"/>
      <c r="K13" s="757"/>
      <c r="L13" s="757"/>
      <c r="M13" s="757"/>
      <c r="N13" s="757"/>
      <c r="O13" s="757"/>
      <c r="P13" s="757"/>
      <c r="Q13" s="758"/>
      <c r="R13" s="2"/>
      <c r="T13" s="2"/>
      <c r="U13" s="2"/>
      <c r="V13" s="2"/>
    </row>
    <row r="14" spans="1:22">
      <c r="A14" s="723" t="s">
        <v>68</v>
      </c>
      <c r="B14" s="724"/>
      <c r="C14" s="725" t="str">
        <f>申請用入力!U75</f>
        <v/>
      </c>
      <c r="D14" s="726"/>
      <c r="E14" s="726"/>
      <c r="F14" s="726" t="str">
        <f>申請用入力!U76</f>
        <v/>
      </c>
      <c r="G14" s="726"/>
      <c r="H14" s="727"/>
      <c r="I14" s="2"/>
      <c r="J14" s="756"/>
      <c r="K14" s="757"/>
      <c r="L14" s="757"/>
      <c r="M14" s="757"/>
      <c r="N14" s="757"/>
      <c r="O14" s="757"/>
      <c r="P14" s="757"/>
      <c r="Q14" s="758"/>
      <c r="R14" s="2"/>
      <c r="T14" s="2"/>
      <c r="U14" s="2"/>
      <c r="V14" s="2"/>
    </row>
    <row r="15" spans="1:22" ht="36.75" customHeight="1">
      <c r="A15" s="728" t="s">
        <v>77</v>
      </c>
      <c r="B15" s="729"/>
      <c r="C15" s="730" t="str">
        <f>申請用入力!R75</f>
        <v/>
      </c>
      <c r="D15" s="731"/>
      <c r="E15" s="731"/>
      <c r="F15" s="731" t="str">
        <f>申請用入力!R76</f>
        <v/>
      </c>
      <c r="G15" s="731"/>
      <c r="H15" s="732"/>
      <c r="I15" s="2"/>
      <c r="J15" s="756"/>
      <c r="K15" s="757"/>
      <c r="L15" s="757"/>
      <c r="M15" s="757"/>
      <c r="N15" s="757"/>
      <c r="O15" s="757"/>
      <c r="P15" s="757"/>
      <c r="Q15" s="758"/>
      <c r="R15" s="2"/>
      <c r="T15" s="2"/>
      <c r="U15" s="2"/>
      <c r="V15" s="2"/>
    </row>
    <row r="16" spans="1:22" ht="27.75" customHeight="1">
      <c r="A16" s="723" t="s">
        <v>80</v>
      </c>
      <c r="B16" s="724"/>
      <c r="C16" s="75" t="str">
        <f>申請用入力!R77</f>
        <v/>
      </c>
      <c r="D16" s="733" t="s">
        <v>81</v>
      </c>
      <c r="E16" s="734"/>
      <c r="F16" s="733" t="str">
        <f>申請用入力!V77</f>
        <v/>
      </c>
      <c r="G16" s="735"/>
      <c r="H16" s="736"/>
      <c r="I16" s="2"/>
      <c r="J16" s="756"/>
      <c r="K16" s="757"/>
      <c r="L16" s="757"/>
      <c r="M16" s="757"/>
      <c r="N16" s="757"/>
      <c r="O16" s="757"/>
      <c r="P16" s="757"/>
      <c r="Q16" s="758"/>
      <c r="R16" s="2"/>
      <c r="T16" s="2"/>
      <c r="U16" s="2"/>
      <c r="V16" s="2"/>
    </row>
    <row r="17" spans="1:22">
      <c r="A17" s="723" t="s">
        <v>68</v>
      </c>
      <c r="B17" s="724"/>
      <c r="C17" s="707" t="str">
        <f>申請用入力!R79</f>
        <v/>
      </c>
      <c r="D17" s="708"/>
      <c r="E17" s="708"/>
      <c r="F17" s="708"/>
      <c r="G17" s="708"/>
      <c r="H17" s="737"/>
      <c r="I17" s="2"/>
      <c r="J17" s="756"/>
      <c r="K17" s="757"/>
      <c r="L17" s="757"/>
      <c r="M17" s="757"/>
      <c r="N17" s="757"/>
      <c r="O17" s="757"/>
      <c r="P17" s="757"/>
      <c r="Q17" s="758"/>
      <c r="R17" s="2"/>
      <c r="T17" s="2"/>
      <c r="U17" s="2"/>
      <c r="V17" s="2"/>
    </row>
    <row r="18" spans="1:22" ht="47.25" customHeight="1" thickBot="1">
      <c r="A18" s="718" t="s">
        <v>82</v>
      </c>
      <c r="B18" s="719"/>
      <c r="C18" s="720" t="str">
        <f>申請用入力!R78</f>
        <v/>
      </c>
      <c r="D18" s="721"/>
      <c r="E18" s="721"/>
      <c r="F18" s="721"/>
      <c r="G18" s="721"/>
      <c r="H18" s="722"/>
      <c r="I18" s="2"/>
      <c r="J18" s="756"/>
      <c r="K18" s="757"/>
      <c r="L18" s="757"/>
      <c r="M18" s="757"/>
      <c r="N18" s="757"/>
      <c r="O18" s="757"/>
      <c r="P18" s="757"/>
      <c r="Q18" s="758"/>
      <c r="R18" s="2"/>
      <c r="T18" s="2"/>
      <c r="U18" s="2"/>
      <c r="V18" s="2"/>
    </row>
    <row r="19" spans="1:22" ht="13.8" thickTop="1">
      <c r="A19" s="698" t="s">
        <v>83</v>
      </c>
      <c r="B19" s="34" t="s">
        <v>68</v>
      </c>
      <c r="C19" s="699"/>
      <c r="D19" s="700"/>
      <c r="E19" s="700"/>
      <c r="F19" s="700"/>
      <c r="G19" s="700"/>
      <c r="H19" s="701"/>
      <c r="I19" s="2"/>
      <c r="J19" s="756"/>
      <c r="K19" s="757"/>
      <c r="L19" s="757"/>
      <c r="M19" s="757"/>
      <c r="N19" s="757"/>
      <c r="O19" s="757"/>
      <c r="P19" s="757"/>
      <c r="Q19" s="758"/>
      <c r="R19" s="2"/>
      <c r="T19" s="2"/>
      <c r="U19" s="2"/>
      <c r="V19" s="2"/>
    </row>
    <row r="20" spans="1:22" ht="43.5" customHeight="1">
      <c r="A20" s="698"/>
      <c r="B20" s="34" t="s">
        <v>77</v>
      </c>
      <c r="C20" s="702"/>
      <c r="D20" s="703"/>
      <c r="E20" s="76" t="s">
        <v>78</v>
      </c>
      <c r="F20" s="703"/>
      <c r="G20" s="703"/>
      <c r="H20" s="77" t="s">
        <v>79</v>
      </c>
      <c r="I20" s="2"/>
      <c r="J20" s="756"/>
      <c r="K20" s="757"/>
      <c r="L20" s="757"/>
      <c r="M20" s="757"/>
      <c r="N20" s="757"/>
      <c r="O20" s="757"/>
      <c r="P20" s="757"/>
      <c r="Q20" s="758"/>
      <c r="R20" s="2"/>
      <c r="T20" s="2"/>
      <c r="U20" s="2"/>
      <c r="V20" s="2"/>
    </row>
    <row r="21" spans="1:22" ht="26.25" customHeight="1">
      <c r="A21" s="698"/>
      <c r="B21" s="33" t="s">
        <v>84</v>
      </c>
      <c r="C21" s="704"/>
      <c r="D21" s="705"/>
      <c r="E21" s="705"/>
      <c r="F21" s="705"/>
      <c r="G21" s="705"/>
      <c r="H21" s="706"/>
      <c r="I21" s="2"/>
      <c r="J21" s="756"/>
      <c r="K21" s="757"/>
      <c r="L21" s="757"/>
      <c r="M21" s="757"/>
      <c r="N21" s="757"/>
      <c r="O21" s="757"/>
      <c r="P21" s="757"/>
      <c r="Q21" s="758"/>
      <c r="R21" s="2"/>
      <c r="T21" s="2"/>
      <c r="U21" s="2"/>
      <c r="V21" s="2"/>
    </row>
    <row r="22" spans="1:22">
      <c r="A22" s="698"/>
      <c r="B22" s="34" t="s">
        <v>68</v>
      </c>
      <c r="C22" s="707"/>
      <c r="D22" s="708"/>
      <c r="E22" s="708"/>
      <c r="F22" s="708"/>
      <c r="G22" s="708"/>
      <c r="H22" s="709"/>
      <c r="I22" s="2"/>
      <c r="J22" s="756"/>
      <c r="K22" s="757"/>
      <c r="L22" s="757"/>
      <c r="M22" s="757"/>
      <c r="N22" s="757"/>
      <c r="O22" s="757"/>
      <c r="P22" s="757"/>
      <c r="Q22" s="758"/>
      <c r="R22" s="2"/>
      <c r="T22" s="2"/>
      <c r="U22" s="2"/>
      <c r="V22" s="2"/>
    </row>
    <row r="23" spans="1:22" ht="43.5" customHeight="1" thickBot="1">
      <c r="A23" s="698"/>
      <c r="B23" s="34" t="s">
        <v>82</v>
      </c>
      <c r="C23" s="710"/>
      <c r="D23" s="711"/>
      <c r="E23" s="711"/>
      <c r="F23" s="711"/>
      <c r="G23" s="711"/>
      <c r="H23" s="712"/>
      <c r="I23" s="2"/>
      <c r="J23" s="756"/>
      <c r="K23" s="757"/>
      <c r="L23" s="757"/>
      <c r="M23" s="757"/>
      <c r="N23" s="757"/>
      <c r="O23" s="757"/>
      <c r="P23" s="757"/>
      <c r="Q23" s="758"/>
      <c r="R23" s="2"/>
      <c r="T23" s="2"/>
      <c r="U23" s="2"/>
      <c r="V23" s="2"/>
    </row>
    <row r="24" spans="1:22" ht="13.8" thickTop="1">
      <c r="A24" s="78"/>
      <c r="B24" s="79"/>
      <c r="C24" s="80"/>
      <c r="D24" s="80"/>
      <c r="E24" s="80"/>
      <c r="F24" s="80"/>
      <c r="G24" s="80"/>
      <c r="H24" s="81"/>
      <c r="I24" s="2"/>
      <c r="J24" s="756"/>
      <c r="K24" s="757"/>
      <c r="L24" s="757"/>
      <c r="M24" s="757"/>
      <c r="N24" s="757"/>
      <c r="O24" s="757"/>
      <c r="P24" s="757"/>
      <c r="Q24" s="758"/>
      <c r="R24" s="2"/>
      <c r="T24" s="2"/>
      <c r="U24" s="2"/>
      <c r="V24" s="2"/>
    </row>
    <row r="25" spans="1:22">
      <c r="A25" s="82" t="s">
        <v>85</v>
      </c>
      <c r="C25" s="83"/>
      <c r="D25" s="83"/>
      <c r="E25" s="83"/>
      <c r="F25" s="693" t="str">
        <f>IF(申請用入力!G163="","",申請用入力!G163)</f>
        <v/>
      </c>
      <c r="G25" s="693"/>
      <c r="H25" s="694"/>
      <c r="I25" s="2"/>
      <c r="J25" s="756"/>
      <c r="K25" s="757"/>
      <c r="L25" s="757"/>
      <c r="M25" s="757"/>
      <c r="N25" s="757"/>
      <c r="O25" s="757"/>
      <c r="P25" s="757"/>
      <c r="Q25" s="758"/>
      <c r="R25" s="2"/>
      <c r="T25" s="2"/>
      <c r="U25" s="2"/>
      <c r="V25" s="2"/>
    </row>
    <row r="26" spans="1:22">
      <c r="A26" s="82"/>
      <c r="C26" s="83"/>
      <c r="D26" s="83"/>
      <c r="E26" s="83"/>
      <c r="H26" s="84"/>
      <c r="I26" s="2"/>
      <c r="J26" s="756"/>
      <c r="K26" s="757"/>
      <c r="L26" s="757"/>
      <c r="M26" s="757"/>
      <c r="N26" s="757"/>
      <c r="O26" s="757"/>
      <c r="P26" s="757"/>
      <c r="Q26" s="758"/>
      <c r="R26" s="2"/>
      <c r="T26" s="2"/>
      <c r="U26" s="2"/>
      <c r="V26" s="2"/>
    </row>
    <row r="27" spans="1:22">
      <c r="A27" s="82" t="s">
        <v>86</v>
      </c>
      <c r="C27" s="83" t="s">
        <v>4</v>
      </c>
      <c r="D27" s="83" t="s">
        <v>87</v>
      </c>
      <c r="E27" s="695" t="str">
        <f>IFERROR(LEFT(申請用入力!R9,FIND(" ",SUBSTITUTE(申請用入力!R9,"　"," "))-1),LEFT(申請用入力!R9,18))</f>
        <v/>
      </c>
      <c r="F27" s="695"/>
      <c r="G27" s="695"/>
      <c r="H27" s="696"/>
      <c r="I27" s="2"/>
      <c r="J27" s="756"/>
      <c r="K27" s="757"/>
      <c r="L27" s="757"/>
      <c r="M27" s="757"/>
      <c r="N27" s="757"/>
      <c r="O27" s="757"/>
      <c r="P27" s="757"/>
      <c r="Q27" s="758"/>
      <c r="R27" s="2"/>
      <c r="T27" s="2"/>
      <c r="U27" s="2"/>
      <c r="V27" s="2"/>
    </row>
    <row r="28" spans="1:22">
      <c r="A28" s="82"/>
      <c r="C28" s="83"/>
      <c r="D28" s="83"/>
      <c r="E28" s="697" t="str">
        <f>IFERROR(MID(申請用入力!R9,FIND(" ",SUBSTITUTE(申請用入力!R9,"　"," "))+1,LEN(申請用入力!R9)),MID(申請用入力!R9,LEN(E27)+1,99))</f>
        <v/>
      </c>
      <c r="F28" s="697"/>
      <c r="G28" s="697"/>
      <c r="H28" s="85"/>
      <c r="I28" s="2"/>
      <c r="J28" s="756"/>
      <c r="K28" s="757"/>
      <c r="L28" s="757"/>
      <c r="M28" s="757"/>
      <c r="N28" s="757"/>
      <c r="O28" s="757"/>
      <c r="P28" s="757"/>
      <c r="Q28" s="758"/>
      <c r="R28" s="2"/>
      <c r="T28" s="2"/>
      <c r="U28" s="2"/>
      <c r="V28" s="2"/>
    </row>
    <row r="29" spans="1:22">
      <c r="A29" s="82"/>
      <c r="C29" s="83"/>
      <c r="D29" s="83" t="s">
        <v>88</v>
      </c>
      <c r="E29" s="695" t="str">
        <f>申請用入力!R7</f>
        <v/>
      </c>
      <c r="F29" s="695"/>
      <c r="G29" s="695"/>
      <c r="H29" s="85"/>
      <c r="I29" s="2"/>
      <c r="J29" s="756"/>
      <c r="K29" s="757"/>
      <c r="L29" s="757"/>
      <c r="M29" s="757"/>
      <c r="N29" s="757"/>
      <c r="O29" s="757"/>
      <c r="P29" s="757"/>
      <c r="Q29" s="758"/>
      <c r="R29" s="2"/>
      <c r="T29" s="2"/>
      <c r="U29" s="2"/>
      <c r="V29" s="2"/>
    </row>
    <row r="30" spans="1:22" ht="13.8" thickBot="1">
      <c r="A30" s="86"/>
      <c r="B30" s="87"/>
      <c r="C30" s="88"/>
      <c r="D30" s="88"/>
      <c r="E30" s="88"/>
      <c r="F30" s="88"/>
      <c r="G30" s="88"/>
      <c r="H30" s="89"/>
      <c r="I30" s="2"/>
      <c r="J30" s="759"/>
      <c r="K30" s="760"/>
      <c r="L30" s="760"/>
      <c r="M30" s="760"/>
      <c r="N30" s="760"/>
      <c r="O30" s="760"/>
      <c r="P30" s="760"/>
      <c r="Q30" s="761"/>
      <c r="R30" s="2"/>
      <c r="T30" s="2"/>
      <c r="U30" s="2"/>
      <c r="V30" s="2"/>
    </row>
    <row r="31" spans="1:22" ht="8.25" customHeight="1" thickTop="1">
      <c r="I31" s="2"/>
      <c r="R31" s="2"/>
      <c r="T31" s="2"/>
      <c r="U31" s="2"/>
      <c r="V31" s="2"/>
    </row>
    <row r="32" spans="1:22">
      <c r="A32" s="2" t="s">
        <v>89</v>
      </c>
      <c r="I32" s="2"/>
      <c r="R32" s="2"/>
      <c r="T32" s="2"/>
      <c r="U32" s="2"/>
      <c r="V32" s="2"/>
    </row>
    <row r="33" spans="1:1">
      <c r="A33" s="2" t="s">
        <v>90</v>
      </c>
    </row>
  </sheetData>
  <sheetProtection formatColumns="0" formatRows="0"/>
  <mergeCells count="47">
    <mergeCell ref="B1:G1"/>
    <mergeCell ref="A2:H2"/>
    <mergeCell ref="J2:Q2"/>
    <mergeCell ref="A3:B3"/>
    <mergeCell ref="C3:D3"/>
    <mergeCell ref="F3:H3"/>
    <mergeCell ref="J3:Q30"/>
    <mergeCell ref="A4:B4"/>
    <mergeCell ref="C4:H4"/>
    <mergeCell ref="A5:B7"/>
    <mergeCell ref="C5:H5"/>
    <mergeCell ref="C6:H6"/>
    <mergeCell ref="C7:H7"/>
    <mergeCell ref="A8:B8"/>
    <mergeCell ref="C8:H8"/>
    <mergeCell ref="A10:B10"/>
    <mergeCell ref="C10:D10"/>
    <mergeCell ref="G10:H10"/>
    <mergeCell ref="A11:B12"/>
    <mergeCell ref="A9:B9"/>
    <mergeCell ref="C9:H9"/>
    <mergeCell ref="A13:B13"/>
    <mergeCell ref="C13:H13"/>
    <mergeCell ref="A18:B18"/>
    <mergeCell ref="C18:H18"/>
    <mergeCell ref="A14:B14"/>
    <mergeCell ref="C14:E14"/>
    <mergeCell ref="F14:H14"/>
    <mergeCell ref="A15:B15"/>
    <mergeCell ref="C15:E15"/>
    <mergeCell ref="F15:H15"/>
    <mergeCell ref="A16:B16"/>
    <mergeCell ref="D16:E16"/>
    <mergeCell ref="F16:H16"/>
    <mergeCell ref="A17:B17"/>
    <mergeCell ref="C17:H17"/>
    <mergeCell ref="F25:H25"/>
    <mergeCell ref="E27:H27"/>
    <mergeCell ref="E28:G28"/>
    <mergeCell ref="E29:G29"/>
    <mergeCell ref="A19:A23"/>
    <mergeCell ref="C19:H19"/>
    <mergeCell ref="C20:D20"/>
    <mergeCell ref="F20:G20"/>
    <mergeCell ref="C21:H21"/>
    <mergeCell ref="C22:H22"/>
    <mergeCell ref="C23:H23"/>
  </mergeCells>
  <phoneticPr fontId="7"/>
  <conditionalFormatting sqref="C13:H13">
    <cfRule type="containsBlanks" dxfId="18" priority="3">
      <formula>LEN(TRIM(C13))=0</formula>
    </cfRule>
  </conditionalFormatting>
  <conditionalFormatting sqref="F25:H25">
    <cfRule type="containsBlanks" dxfId="17" priority="1">
      <formula>LEN(TRIM(F25))=0</formula>
    </cfRule>
  </conditionalFormatting>
  <conditionalFormatting sqref="G10:H10">
    <cfRule type="containsBlanks" dxfId="16" priority="2">
      <formula>LEN(TRIM(G10))=0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17" ma:contentTypeDescription="新しいドキュメントを作成します。" ma:contentTypeScope="" ma:versionID="e1ca82dee8085c8c8d7f5d8fc3cc5f14">
  <xsd:schema xmlns:xsd="http://www.w3.org/2001/XMLSchema" xmlns:xs="http://www.w3.org/2001/XMLSchema" xmlns:p="http://schemas.microsoft.com/office/2006/metadata/properties" xmlns:ns2="d2da9974-eb9a-4a96-ae9d-1aa0396d8880" xmlns:ns3="722f5054-2337-48ba-aae2-5e403f532e16" targetNamespace="http://schemas.microsoft.com/office/2006/metadata/properties" ma:root="true" ma:fieldsID="090715c90570d4ad04fe4e9fc07e6111" ns2:_="" ns3:_="">
    <xsd:import namespace="d2da9974-eb9a-4a96-ae9d-1aa0396d8880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_Flow_SignoffStatus xmlns="d2da9974-eb9a-4a96-ae9d-1aa0396d8880" xsi:nil="true"/>
    <TaxCatchAll xmlns="722f5054-2337-48ba-aae2-5e403f532e16" xsi:nil="true"/>
  </documentManagement>
</p:properties>
</file>

<file path=customXml/itemProps1.xml><?xml version="1.0" encoding="utf-8"?>
<ds:datastoreItem xmlns:ds="http://schemas.openxmlformats.org/officeDocument/2006/customXml" ds:itemID="{2FAED15D-AE62-4E2A-A938-43A852E39F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088DCA-57A0-4ED5-8F94-F41A39486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BF4179-D323-4B1D-84DA-2ACB89D7BF8D}">
  <ds:schemaRefs>
    <ds:schemaRef ds:uri="d2da9974-eb9a-4a96-ae9d-1aa0396d8880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722f5054-2337-48ba-aae2-5e403f532e16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71</vt:i4>
      </vt:variant>
    </vt:vector>
  </HeadingPairs>
  <TitlesOfParts>
    <vt:vector size="98" baseType="lpstr">
      <vt:lpstr>DB</vt:lpstr>
      <vt:lpstr>選択</vt:lpstr>
      <vt:lpstr>必要書類一覧表</vt:lpstr>
      <vt:lpstr>申請用入力</vt:lpstr>
      <vt:lpstr>報告用入力</vt:lpstr>
      <vt:lpstr>改良商品入力</vt:lpstr>
      <vt:lpstr>1.【様式1】交付申請書</vt:lpstr>
      <vt:lpstr>2.(別紙2)会社概要</vt:lpstr>
      <vt:lpstr>3.債権者登録申請書</vt:lpstr>
      <vt:lpstr>4.(別紙1-1)誓約書・確認書</vt:lpstr>
      <vt:lpstr>5.(別紙1-2)年間計画書</vt:lpstr>
      <vt:lpstr>10.(別紙3)企画書</vt:lpstr>
      <vt:lpstr>10.(別紙3続き)商品一覧</vt:lpstr>
      <vt:lpstr>10.(別紙3続き)商品写真</vt:lpstr>
      <vt:lpstr>11.(別紙4)収支計算書_申請時</vt:lpstr>
      <vt:lpstr>12.(別紙4-1)収支計算書内訳</vt:lpstr>
      <vt:lpstr>19.【様式9】実績報告書</vt:lpstr>
      <vt:lpstr>20.(別紙5)成果報告書</vt:lpstr>
      <vt:lpstr>21.(別紙5続き)商品一覧</vt:lpstr>
      <vt:lpstr>21.(別紙5続き)商品写真</vt:lpstr>
      <vt:lpstr>23.(別紙4)収支計算書_精算</vt:lpstr>
      <vt:lpstr>24.(別紙4-2)収支計算書内訳</vt:lpstr>
      <vt:lpstr>証憑_支払関係</vt:lpstr>
      <vt:lpstr>33.【様式11】精算払請求書</vt:lpstr>
      <vt:lpstr>17.【様式4】計画変更申請書</vt:lpstr>
      <vt:lpstr>新旧対照表</vt:lpstr>
      <vt:lpstr>18.【様式6】中止申請書</vt:lpstr>
      <vt:lpstr>'1.【様式1】交付申請書'!Print_Area</vt:lpstr>
      <vt:lpstr>'10.(別紙3)企画書'!Print_Area</vt:lpstr>
      <vt:lpstr>'10.(別紙3続き)商品一覧'!Print_Area</vt:lpstr>
      <vt:lpstr>'10.(別紙3続き)商品写真'!Print_Area</vt:lpstr>
      <vt:lpstr>'11.(別紙4)収支計算書_申請時'!Print_Area</vt:lpstr>
      <vt:lpstr>'12.(別紙4-1)収支計算書内訳'!Print_Area</vt:lpstr>
      <vt:lpstr>'17.【様式4】計画変更申請書'!Print_Area</vt:lpstr>
      <vt:lpstr>'18.【様式6】中止申請書'!Print_Area</vt:lpstr>
      <vt:lpstr>'19.【様式9】実績報告書'!Print_Area</vt:lpstr>
      <vt:lpstr>'2.(別紙2)会社概要'!Print_Area</vt:lpstr>
      <vt:lpstr>'20.(別紙5)成果報告書'!Print_Area</vt:lpstr>
      <vt:lpstr>'21.(別紙5続き)商品一覧'!Print_Area</vt:lpstr>
      <vt:lpstr>'21.(別紙5続き)商品写真'!Print_Area</vt:lpstr>
      <vt:lpstr>'23.(別紙4)収支計算書_精算'!Print_Area</vt:lpstr>
      <vt:lpstr>'24.(別紙4-2)収支計算書内訳'!Print_Area</vt:lpstr>
      <vt:lpstr>'3.債権者登録申請書'!Print_Area</vt:lpstr>
      <vt:lpstr>'33.【様式11】精算払請求書'!Print_Area</vt:lpstr>
      <vt:lpstr>'4.(別紙1-1)誓約書・確認書'!Print_Area</vt:lpstr>
      <vt:lpstr>'5.(別紙1-2)年間計画書'!Print_Area</vt:lpstr>
      <vt:lpstr>改良商品入力!Print_Area</vt:lpstr>
      <vt:lpstr>証憑_支払関係!Print_Area</vt:lpstr>
      <vt:lpstr>新旧対照表!Print_Area</vt:lpstr>
      <vt:lpstr>申請用入力!Print_Area</vt:lpstr>
      <vt:lpstr>必要書類一覧表!Print_Area</vt:lpstr>
      <vt:lpstr>報告用入力!Print_Area</vt:lpstr>
      <vt:lpstr>きのこ</vt:lpstr>
      <vt:lpstr>きのこ加工品</vt:lpstr>
      <vt:lpstr>その他畜産加工品</vt:lpstr>
      <vt:lpstr>その他畜産物</vt:lpstr>
      <vt:lpstr>その他農産加工品</vt:lpstr>
      <vt:lpstr>その他農産物</vt:lpstr>
      <vt:lpstr>加工食品_その他</vt:lpstr>
      <vt:lpstr>加工食品_水産物</vt:lpstr>
      <vt:lpstr>加工食品_畜産物</vt:lpstr>
      <vt:lpstr>加工食品_農産物</vt:lpstr>
      <vt:lpstr>果実</vt:lpstr>
      <vt:lpstr>果実加工品</vt:lpstr>
      <vt:lpstr>菓子類</vt:lpstr>
      <vt:lpstr>課題</vt:lpstr>
      <vt:lpstr>改良経緯</vt:lpstr>
      <vt:lpstr>改良項目</vt:lpstr>
      <vt:lpstr>海外展開ビジョンと方策</vt:lpstr>
      <vt:lpstr>海藻</vt:lpstr>
      <vt:lpstr>海藻加工品</vt:lpstr>
      <vt:lpstr>活動の目的・概要</vt:lpstr>
      <vt:lpstr>企画種別</vt:lpstr>
      <vt:lpstr>魚介類</vt:lpstr>
      <vt:lpstr>魚介類加工品</vt:lpstr>
      <vt:lpstr>業種</vt:lpstr>
      <vt:lpstr>健康食品</vt:lpstr>
      <vt:lpstr>工業製品</vt:lpstr>
      <vt:lpstr>国名</vt:lpstr>
      <vt:lpstr>実施項目</vt:lpstr>
      <vt:lpstr>主要ターゲット層</vt:lpstr>
      <vt:lpstr>酒類</vt:lpstr>
      <vt:lpstr>水産物</vt:lpstr>
      <vt:lpstr>清涼飲料水</vt:lpstr>
      <vt:lpstr>大分類</vt:lpstr>
      <vt:lpstr>畜産物</vt:lpstr>
      <vt:lpstr>中国</vt:lpstr>
      <vt:lpstr>調味料</vt:lpstr>
      <vt:lpstr>豆加工品</vt:lpstr>
      <vt:lpstr>豆類</vt:lpstr>
      <vt:lpstr>肉加工品</vt:lpstr>
      <vt:lpstr>肉類</vt:lpstr>
      <vt:lpstr>農産物</vt:lpstr>
      <vt:lpstr>反応</vt:lpstr>
      <vt:lpstr>補助対象事業者</vt:lpstr>
      <vt:lpstr>野菜</vt:lpstr>
      <vt:lpstr>野菜加工品</vt:lpstr>
      <vt:lpstr>要望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2025-03-28T05:34:35Z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